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48.xml.rels" ContentType="application/vnd.openxmlformats-package.relationships+xml"/>
  <Override PartName="/xl/worksheets/_rels/sheet4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xl/comments45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" sheetId="1" state="visible" r:id="rId2"/>
    <sheet name="Adriano" sheetId="2" state="visible" r:id="rId3"/>
    <sheet name="Aécio" sheetId="3" state="visible" r:id="rId4"/>
    <sheet name="Alexandre B" sheetId="4" state="visible" r:id="rId5"/>
    <sheet name="Alexandre S" sheetId="5" state="visible" r:id="rId6"/>
    <sheet name="Álvaro" sheetId="6" state="visible" r:id="rId7"/>
    <sheet name="André" sheetId="7" state="visible" r:id="rId8"/>
    <sheet name="Andressa" sheetId="8" state="visible" r:id="rId9"/>
    <sheet name="Candice" sheetId="9" state="visible" r:id="rId10"/>
    <sheet name="Carmen" sheetId="10" state="visible" r:id="rId11"/>
    <sheet name="Caryl" sheetId="11" state="visible" r:id="rId12"/>
    <sheet name="Cesar" sheetId="12" state="visible" r:id="rId13"/>
    <sheet name="Christian" sheetId="13" state="visible" r:id="rId14"/>
    <sheet name="Claiton" sheetId="14" state="visible" r:id="rId15"/>
    <sheet name="Cristiano" sheetId="15" state="visible" r:id="rId16"/>
    <sheet name="Daniel" sheetId="16" state="visible" r:id="rId17"/>
    <sheet name="Débora" sheetId="17" state="visible" r:id="rId18"/>
    <sheet name="Ederson" sheetId="18" state="visible" r:id="rId19"/>
    <sheet name="Evandro" sheetId="19" state="visible" r:id="rId20"/>
    <sheet name="Fernanda" sheetId="20" state="visible" r:id="rId21"/>
    <sheet name="Flávio" sheetId="21" state="visible" r:id="rId22"/>
    <sheet name="Gabriela" sheetId="22" state="visible" r:id="rId23"/>
    <sheet name="Giane" sheetId="23" state="visible" r:id="rId24"/>
    <sheet name="Gustavo" sheetId="24" state="visible" r:id="rId25"/>
    <sheet name="Josicler" sheetId="25" state="visible" r:id="rId26"/>
    <sheet name="Leandro" sheetId="26" state="visible" r:id="rId27"/>
    <sheet name="Lucas" sheetId="27" state="visible" r:id="rId28"/>
    <sheet name="Leonora" sheetId="28" state="visible" r:id="rId29"/>
    <sheet name="Luiz_F" sheetId="29" state="visible" r:id="rId30"/>
    <sheet name="Magnos" sheetId="30" state="visible" r:id="rId31"/>
    <sheet name="Marcos" sheetId="31" state="visible" r:id="rId32"/>
    <sheet name="Maurício" sheetId="32" state="visible" r:id="rId33"/>
    <sheet name="Natália" sheetId="33" state="visible" r:id="rId34"/>
    <sheet name="Rene" sheetId="34" state="visible" r:id="rId35"/>
    <sheet name="Robinson" sheetId="35" state="visible" r:id="rId36"/>
    <sheet name="Rodolfo" sheetId="36" state="visible" r:id="rId37"/>
    <sheet name="Ronaldo" sheetId="37" state="visible" r:id="rId38"/>
    <sheet name="Rutineia" sheetId="38" state="visible" r:id="rId39"/>
    <sheet name="Samuel" sheetId="39" state="visible" r:id="rId40"/>
    <sheet name="Tatiana" sheetId="40" state="visible" r:id="rId41"/>
    <sheet name="Tiago" sheetId="41" state="visible" r:id="rId42"/>
    <sheet name="Vanessa" sheetId="42" state="visible" r:id="rId43"/>
    <sheet name="Viviane" sheetId="43" state="visible" r:id="rId44"/>
    <sheet name="William" sheetId="44" state="visible" r:id="rId45"/>
    <sheet name="Bolsistas" sheetId="45" state="visible" r:id="rId46"/>
    <sheet name="Diárias" sheetId="46" state="visible" r:id="rId47"/>
    <sheet name="modelo_coord" sheetId="47" state="visible" r:id="rId48"/>
    <sheet name="Página1" sheetId="48" state="visible" r:id="rId49"/>
  </sheets>
  <definedNames>
    <definedName function="false" hidden="true" localSheetId="47" name="_xlnm._FilterDatabase" vbProcedure="false">Página1!$B$1:$C$43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34" authorId="0">
      <text>
        <r>
          <rPr>
            <sz val="11"/>
            <color rgb="FF000000"/>
            <rFont val="Calibri"/>
            <family val="0"/>
            <charset val="1"/>
          </rPr>
          <t xml:space="preserve">======
ID#AAAAfaw8D5Y
Subdivisão de Projetos do CT/UFSM    (2022-09-02 18:28:55)
Vai sobrar R$ 400,00</t>
        </r>
      </text>
    </comment>
    <comment ref="G42" authorId="0">
      <text>
        <r>
          <rPr>
            <sz val="11"/>
            <color rgb="FF000000"/>
            <rFont val="Calibri"/>
            <family val="0"/>
            <charset val="1"/>
          </rPr>
          <t xml:space="preserve">======
ID#AAAAZp8HkME
Subdivisão de Projetos do CT/UFSM    (2022-05-24 12:43:18)
por fora - atendido com saldo de almoxarifado</t>
        </r>
      </text>
    </comment>
  </commentList>
</comments>
</file>

<file path=xl/comments4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41" authorId="0">
      <text>
        <r>
          <rPr>
            <sz val="11"/>
            <color rgb="FF000000"/>
            <rFont val="Calibri"/>
            <family val="0"/>
            <charset val="1"/>
          </rPr>
          <t xml:space="preserve">======
ID#AAAAfgFwMLQ
Subdivisão de Projetos do CT/UFSM    (2022-09-05 18:10:00)
Não podia receber bolsa q tinha outra</t>
        </r>
      </text>
    </comment>
  </commentList>
</comments>
</file>

<file path=xl/sharedStrings.xml><?xml version="1.0" encoding="utf-8"?>
<sst xmlns="http://schemas.openxmlformats.org/spreadsheetml/2006/main" count="3553" uniqueCount="451">
  <si>
    <t xml:space="preserve">CENTRO DE TECNOLOGIA</t>
  </si>
  <si>
    <t xml:space="preserve">PLANILHA DE CONTROLE ORÇAMENTÁRIO FIPE 2022</t>
  </si>
  <si>
    <t xml:space="preserve">Identificação</t>
  </si>
  <si>
    <t xml:space="preserve">Rubricas</t>
  </si>
  <si>
    <t xml:space="preserve">Chamada</t>
  </si>
  <si>
    <t xml:space="preserve">Tipo</t>
  </si>
  <si>
    <t xml:space="preserve">Solicitante</t>
  </si>
  <si>
    <t xml:space="preserve">Auxílio Financeiro a Estudantes</t>
  </si>
  <si>
    <t xml:space="preserve">Material de Consumo</t>
  </si>
  <si>
    <t xml:space="preserve">Diárias - Pessoal Civil</t>
  </si>
  <si>
    <t xml:space="preserve">Passagens e Despesas com Locomoção</t>
  </si>
  <si>
    <t xml:space="preserve">Outros Serviços de Terceiros - PF</t>
  </si>
  <si>
    <t xml:space="preserve">Outros Serviços de Terceiros - PJ</t>
  </si>
  <si>
    <t xml:space="preserve">Obrig. Tribut. e Contrib-Op.Intra-Orçamentárias</t>
  </si>
  <si>
    <t xml:space="preserve">Nº Projeto</t>
  </si>
  <si>
    <t xml:space="preserve">Entrada1</t>
  </si>
  <si>
    <t xml:space="preserve">Saída1</t>
  </si>
  <si>
    <t xml:space="preserve">Entrada2</t>
  </si>
  <si>
    <t xml:space="preserve">Saída2</t>
  </si>
  <si>
    <t xml:space="preserve">Entrada3</t>
  </si>
  <si>
    <t xml:space="preserve">Saída3</t>
  </si>
  <si>
    <t xml:space="preserve">Entrada4</t>
  </si>
  <si>
    <t xml:space="preserve">Saída4</t>
  </si>
  <si>
    <t xml:space="preserve">Entrada5</t>
  </si>
  <si>
    <t xml:space="preserve">Saída5</t>
  </si>
  <si>
    <t xml:space="preserve">Entrada6</t>
  </si>
  <si>
    <t xml:space="preserve">Saída6</t>
  </si>
  <si>
    <t xml:space="preserve">Entrada7</t>
  </si>
  <si>
    <t xml:space="preserve">Saída7</t>
  </si>
  <si>
    <t xml:space="preserve">Saldo</t>
  </si>
  <si>
    <t xml:space="preserve">1ª</t>
  </si>
  <si>
    <t xml:space="preserve">FIPE ARD</t>
  </si>
  <si>
    <t xml:space="preserve">CHRISTIAN LUIZ DA SILVEIRA</t>
  </si>
  <si>
    <t xml:space="preserve">053582</t>
  </si>
  <si>
    <t xml:space="preserve">JOSICLER ORBEM ALBERTON</t>
  </si>
  <si>
    <t xml:space="preserve">055232</t>
  </si>
  <si>
    <t xml:space="preserve">LUIZ FERNANDO DE FREITAS GUTIERRES</t>
  </si>
  <si>
    <t xml:space="preserve">053827</t>
  </si>
  <si>
    <t xml:space="preserve">VANESSA SARI</t>
  </si>
  <si>
    <t xml:space="preserve">057509</t>
  </si>
  <si>
    <t xml:space="preserve">FIPE JÚNIOR</t>
  </si>
  <si>
    <t xml:space="preserve">ALVARO LUIZ NEUENFELDT JÚNIOR</t>
  </si>
  <si>
    <t xml:space="preserve">050680</t>
  </si>
  <si>
    <t xml:space="preserve">CARMEN BRUM ROSA</t>
  </si>
  <si>
    <t xml:space="preserve">054094</t>
  </si>
  <si>
    <t xml:space="preserve">EDERSON ROSSI ABAIDE</t>
  </si>
  <si>
    <t xml:space="preserve">055456</t>
  </si>
  <si>
    <t xml:space="preserve">LEONORA ROMANO</t>
  </si>
  <si>
    <t xml:space="preserve">057510</t>
  </si>
  <si>
    <t xml:space="preserve">053903</t>
  </si>
  <si>
    <t xml:space="preserve">FIPE SÊNIOR</t>
  </si>
  <si>
    <t xml:space="preserve">ADRIANO CANCELIER</t>
  </si>
  <si>
    <t xml:space="preserve">057513</t>
  </si>
  <si>
    <t xml:space="preserve">ALEXANDRE SWAROWSKY</t>
  </si>
  <si>
    <t xml:space="preserve">056681</t>
  </si>
  <si>
    <t xml:space="preserve">ANDRE LÜBECK</t>
  </si>
  <si>
    <t xml:space="preserve">056548</t>
  </si>
  <si>
    <t xml:space="preserve">ANDRESSA DE OLIVEIRA SILVEIRA</t>
  </si>
  <si>
    <t xml:space="preserve">056835</t>
  </si>
  <si>
    <t xml:space="preserve">CANDICE MULLER</t>
  </si>
  <si>
    <t xml:space="preserve">057362</t>
  </si>
  <si>
    <t xml:space="preserve">CARYL EDUARDO JOVANOVICH LOPES</t>
  </si>
  <si>
    <t xml:space="preserve">055410</t>
  </si>
  <si>
    <t xml:space="preserve">CLAITON MORO FRANCHI</t>
  </si>
  <si>
    <t xml:space="preserve">051696</t>
  </si>
  <si>
    <t xml:space="preserve">CRISTIANO JOSE SCHEUER</t>
  </si>
  <si>
    <t xml:space="preserve">DEBORA MISSIO BAYER</t>
  </si>
  <si>
    <t xml:space="preserve">EVANDRO STOFFELS MALLMANN</t>
  </si>
  <si>
    <t xml:space="preserve">051595</t>
  </si>
  <si>
    <t xml:space="preserve">FLÁVIO DIAS MAYER</t>
  </si>
  <si>
    <t xml:space="preserve">053868</t>
  </si>
  <si>
    <t xml:space="preserve">GABRIELA CARVALHO COLLAZZO</t>
  </si>
  <si>
    <t xml:space="preserve">045944</t>
  </si>
  <si>
    <t xml:space="preserve">GIANE DE CAMPOS GRIGOLETTI</t>
  </si>
  <si>
    <t xml:space="preserve">055358</t>
  </si>
  <si>
    <t xml:space="preserve">GUSTAVO MARCHESAN</t>
  </si>
  <si>
    <t xml:space="preserve">053482</t>
  </si>
  <si>
    <t xml:space="preserve">MAGNOS BARONI</t>
  </si>
  <si>
    <t xml:space="preserve">057368</t>
  </si>
  <si>
    <t xml:space="preserve">MAURICIO SPERANDIO</t>
  </si>
  <si>
    <t xml:space="preserve">057508</t>
  </si>
  <si>
    <t xml:space="preserve">RENE QUISPE RODRÍGUEZ</t>
  </si>
  <si>
    <t xml:space="preserve">051077</t>
  </si>
  <si>
    <t xml:space="preserve">ROBINSON FIGUEIREDO DE CAMARGO</t>
  </si>
  <si>
    <t xml:space="preserve">047415</t>
  </si>
  <si>
    <t xml:space="preserve">RODOLFO RODRIGUES</t>
  </si>
  <si>
    <t xml:space="preserve">057007</t>
  </si>
  <si>
    <t xml:space="preserve">TIAGO DOS SANTOS</t>
  </si>
  <si>
    <t xml:space="preserve">046618</t>
  </si>
  <si>
    <t xml:space="preserve">VIVIANE SUZEY GOMES DE MELO</t>
  </si>
  <si>
    <t xml:space="preserve">053573</t>
  </si>
  <si>
    <t xml:space="preserve">WILLIAM D'ANDREA FONSECA</t>
  </si>
  <si>
    <t xml:space="preserve">055486</t>
  </si>
  <si>
    <t xml:space="preserve">2ª</t>
  </si>
  <si>
    <t xml:space="preserve">SAMUEL TUMELERO VALDUGA</t>
  </si>
  <si>
    <t xml:space="preserve">057140</t>
  </si>
  <si>
    <t xml:space="preserve">CESAR GABRIEL DOS SANTOS</t>
  </si>
  <si>
    <t xml:space="preserve">055882</t>
  </si>
  <si>
    <t xml:space="preserve">RUTINEIA TASSI</t>
  </si>
  <si>
    <t xml:space="preserve">045562</t>
  </si>
  <si>
    <t xml:space="preserve">RONALDO HOFFMANN</t>
  </si>
  <si>
    <t xml:space="preserve">056999</t>
  </si>
  <si>
    <t xml:space="preserve">NATÁLIA DE FREITAS DAUDT</t>
  </si>
  <si>
    <t xml:space="preserve">056537</t>
  </si>
  <si>
    <t xml:space="preserve">FERNANDA DE MORAIS CARNIELUTTI</t>
  </si>
  <si>
    <t xml:space="preserve">052014</t>
  </si>
  <si>
    <t xml:space="preserve">MARCOS ALBERTO OSS VAGHETTI</t>
  </si>
  <si>
    <t xml:space="preserve">053418</t>
  </si>
  <si>
    <t xml:space="preserve">LUCAS GIULIANI SCHERER</t>
  </si>
  <si>
    <t xml:space="preserve">053863</t>
  </si>
  <si>
    <t xml:space="preserve">ALEXANDRE APARECIDO BUENOS</t>
  </si>
  <si>
    <t xml:space="preserve">055504</t>
  </si>
  <si>
    <t xml:space="preserve">TATIANA CUREAU CERVO</t>
  </si>
  <si>
    <t xml:space="preserve">042731</t>
  </si>
  <si>
    <t xml:space="preserve">AÉCIO DE LIMA OLIVEIRA</t>
  </si>
  <si>
    <t xml:space="preserve">054650</t>
  </si>
  <si>
    <t xml:space="preserve">DANIEL FERNANDO TELLO GAMARRA</t>
  </si>
  <si>
    <t xml:space="preserve">050059</t>
  </si>
  <si>
    <t xml:space="preserve">LEANDRO CONCEIÇÃO PINTO</t>
  </si>
  <si>
    <t xml:space="preserve">053882</t>
  </si>
  <si>
    <t xml:space="preserve">TOTAL</t>
  </si>
  <si>
    <t xml:space="preserve">SALDO</t>
  </si>
  <si>
    <t xml:space="preserve">Valores liberados em XX/05/22 1ª Chamada</t>
  </si>
  <si>
    <t xml:space="preserve">Valores liberados em 06/06/22 2ª Chamada</t>
  </si>
  <si>
    <t xml:space="preserve">IDR FIPE CT 2022</t>
  </si>
  <si>
    <t xml:space="preserve">VALOR LIBERADO P/ CT</t>
  </si>
  <si>
    <t xml:space="preserve">(mais uma complementação de R$2.300,00 atendido pela SPROJ em material de almoxarifado e R$751,91 em bolsas com recursos do CT)</t>
  </si>
  <si>
    <t xml:space="preserve">VALOR NÃO USADO PELOS COORD</t>
  </si>
  <si>
    <t xml:space="preserve">SALDO DA EDIÇÃO 2022 (1-2+3)</t>
  </si>
  <si>
    <t xml:space="preserve">SALDO FIPE + FIEX </t>
  </si>
  <si>
    <t xml:space="preserve">Título do Projeto</t>
  </si>
  <si>
    <t xml:space="preserve">057519 - Desenvolvimento de materiais adsorventes para a remoção de contaminantes de soluções aquosas</t>
  </si>
  <si>
    <t xml:space="preserve">Coordenador</t>
  </si>
  <si>
    <t xml:space="preserve">Edital</t>
  </si>
  <si>
    <t xml:space="preserve">FIPE SÊNIOR 2022</t>
  </si>
  <si>
    <t xml:space="preserve">Data</t>
  </si>
  <si>
    <t xml:space="preserve">Rubrica</t>
  </si>
  <si>
    <t xml:space="preserve">3.3.9.0.18.00 
Auxílio Financeiro a Estudantes</t>
  </si>
  <si>
    <t xml:space="preserve">3.3.9.0.30.00 
Material de Consumo</t>
  </si>
  <si>
    <t xml:space="preserve">3.3.9.0.14.00 
Diárias - Pessoal Civil</t>
  </si>
  <si>
    <t xml:space="preserve">3.3.9.0.33.00 
Passagens e Despesas com Locomoção</t>
  </si>
  <si>
    <t xml:space="preserve">3.3.9.0.36.00 
Outros Serviços de Terceiros - Pessoa Física</t>
  </si>
  <si>
    <t xml:space="preserve">3.3.9.0.39.00 
Outros Serviços de Terceiros - Pessoa Jurídica</t>
  </si>
  <si>
    <t xml:space="preserve">3.3.9.0.47.00 
Obrig. Tribut. e Contrib-Op.Intra-Orçamentárias</t>
  </si>
  <si>
    <t xml:space="preserve">4.4.9.0.52.00 
Equipamentos e Material Permanente</t>
  </si>
  <si>
    <t xml:space="preserve">Solicitado</t>
  </si>
  <si>
    <t xml:space="preserve">Executado</t>
  </si>
  <si>
    <t xml:space="preserve">ESPECIFICAÇÃO DAS RUBRICAS</t>
  </si>
  <si>
    <t xml:space="preserve">MATHEUS GAVIRAGHI 201820082</t>
  </si>
  <si>
    <t xml:space="preserve">Código</t>
  </si>
  <si>
    <t xml:space="preserve">3.3.9.0.18</t>
  </si>
  <si>
    <t xml:space="preserve">1 Bolsas de IC R$ 400,00 pelo período de 8 meses - FIPE JÚNIOR</t>
  </si>
  <si>
    <t xml:space="preserve">Bolsas Pagas</t>
  </si>
  <si>
    <t xml:space="preserve">Total</t>
  </si>
  <si>
    <t xml:space="preserve">Composição do Material de Consumo:</t>
  </si>
  <si>
    <t xml:space="preserve">3.3.9.0.30</t>
  </si>
  <si>
    <t xml:space="preserve">3.3.9.0.39</t>
  </si>
  <si>
    <t xml:space="preserve">Diárias Executadas</t>
  </si>
  <si>
    <t xml:space="preserve">Proposto</t>
  </si>
  <si>
    <t xml:space="preserve">Destino</t>
  </si>
  <si>
    <t xml:space="preserve">SCDP/ Requisição</t>
  </si>
  <si>
    <t xml:space="preserve">Diárias</t>
  </si>
  <si>
    <t xml:space="preserve">Motivo</t>
  </si>
  <si>
    <t xml:space="preserve">Prestação de Contas</t>
  </si>
  <si>
    <t xml:space="preserve">054650 Desenvolvimento de metodologia para avaliação da degradação da isolação de transformadores de instrumentos e para-raios energizados por meio da medição ultrassônica de descargas parciais</t>
  </si>
  <si>
    <t xml:space="preserve">RENATA DE NORONHA GOEHRING</t>
  </si>
  <si>
    <t xml:space="preserve">1 Bolsas de IC R$ 400,00 pelo período de 7 meses - FIPE SÊNIOR</t>
  </si>
  <si>
    <t xml:space="preserve">55504 Desenvolvimento de sistema e método ultrassônico de medição de tensões residuais para auxílio na seleção de parâmetros ótimos de soldagem MAG</t>
  </si>
  <si>
    <t xml:space="preserve">VINICIUS PERES BERTOLDO</t>
  </si>
  <si>
    <t xml:space="preserve">056681 - INFLUÊNCIA DO POLIMERO HIDROABSROVENTE NAS PROPRIEDADES FÍSICAS DO SUBSTRATO E PRODUÇÃO DE PLANTAS ORNAMENTAIS</t>
  </si>
  <si>
    <t xml:space="preserve">FIPE SÊNIOR 2022 </t>
  </si>
  <si>
    <t xml:space="preserve">JOAO PEDRO PAKULSKI DE OLIVEIRA PAIVA 202020254 </t>
  </si>
  <si>
    <t xml:space="preserve">1 Bolsas de IC R$ 400,00 pelo período de 8 meses </t>
  </si>
  <si>
    <t xml:space="preserve">050680 - A GESTÃO DO PROBLEMA DE CORTE E EMPACOTAMENTO BIDIMENSIONAL RETANGULAR EM FAIXAS</t>
  </si>
  <si>
    <t xml:space="preserve">FIPE JÚNIOR 2022 </t>
  </si>
  <si>
    <t xml:space="preserve">VINICIUS MARQUES KUNZ  201920837 </t>
  </si>
  <si>
    <t xml:space="preserve">056548 - ANÁLISE DOS EFEITOS DE SEGUNDA ORDEM GLOBAIS DE TORÇÃO EM EDIFÍCIOS ALTOS EM CONCRETO ARMADO</t>
  </si>
  <si>
    <t xml:space="preserve">VANDERLEI PORTELLA DE GREGORI 201813133</t>
  </si>
  <si>
    <t xml:space="preserve">1 Bolsas de IC R$ 400,00 pelo período de 8 meses</t>
  </si>
  <si>
    <t xml:space="preserve">056835 - USO DE BIOSSÓLIDO COMBINADO COM AVEIA PRETA PARA REMEDIAÇÃO DE UMA ÁREA IMPACTADA POR REJEITO DE MINERAÇÃO DE COBRE</t>
  </si>
  <si>
    <t xml:space="preserve">ANDRESSA DE OLIVEIRA SILVEIRA  </t>
  </si>
  <si>
    <t xml:space="preserve">EDIVAN JOELSON SCHEIN 2020520020</t>
  </si>
  <si>
    <t xml:space="preserve">057362 - ARRANJO DE ANTENAS COM FEIXE DE RADIAÇÃO DE AZIMUTE CONFIGURÁVEL</t>
  </si>
  <si>
    <t xml:space="preserve">MURIEL ALTMANN 201910531 </t>
  </si>
  <si>
    <t xml:space="preserve">054094 - AVALIAÇÃO DO DESEMPENHO ORGANIZACIONAL NA GESTÃO DE ENERGIA EM ORGANIZAÇÕES: UMA FERRAMENTA DE APOIO AO PROCESSO DECISÓRIO PARA EFICIÊNCIA ENERGÉTICA</t>
  </si>
  <si>
    <t xml:space="preserve">CARMEN BRUM ROSA  </t>
  </si>
  <si>
    <t xml:space="preserve">FIPE 2022 JÚNIOR</t>
  </si>
  <si>
    <t xml:space="preserve">JULIA POSSEBON SPELLMEIER 201820663</t>
  </si>
  <si>
    <t xml:space="preserve">055410 - Maquete Eletrônica 3D do Centro Histórico de Santa Maria, RS: Centro</t>
  </si>
  <si>
    <t xml:space="preserve">CARYL EDUARDO JOVANOVICH LOPES  </t>
  </si>
  <si>
    <t xml:space="preserve">GABRIELA HENNIG OSMARI 201612565 </t>
  </si>
  <si>
    <t xml:space="preserve">055882 DESENVOLVIMENTO DE UM SISTEMA TÉCNICO DE TRITURAÇÃO E EXTRUSÃO DE POLÍMEROS PARA FILAMENTOS DE IMPRESSORA 3D</t>
  </si>
  <si>
    <t xml:space="preserve">FIPE 2022 - ARD </t>
  </si>
  <si>
    <t xml:space="preserve">VENICIOS LAPAZINI CARDOSO</t>
  </si>
  <si>
    <t xml:space="preserve">1 Bolsas de IC R$ 400,00 pelo período de 7 meses - FIPE ARD</t>
  </si>
  <si>
    <t xml:space="preserve">Requisição de almoxarifado 011696/2022 - entregue</t>
  </si>
  <si>
    <t xml:space="preserve">Requisição de almoxarifado 117110/2022 - entregue</t>
  </si>
  <si>
    <t xml:space="preserve">053582 - AVALIAÇÃO DA TOXICIDADE DE MOLÉCULAS PRESENTES EM DEFENSIVOS AGRÍCOLAS ATRAVÉS DA ANÁLISE TERMODINÂMICA DE PERFIS HIDROFÍLICOS</t>
  </si>
  <si>
    <t xml:space="preserve">FIPE 2022 - ARD e JÚNIOR</t>
  </si>
  <si>
    <t xml:space="preserve">PAULO ANTONIO RIBEIRO MORGADO 201812380 </t>
  </si>
  <si>
    <t xml:space="preserve">Empenho 004351/2022 FONE OUVIDO, TIPO HEADSET... - entregue</t>
  </si>
  <si>
    <t xml:space="preserve">Requisição de material 006514/2022 (FILTRO DE LINHA 6 TOMADAS, 220V.)</t>
  </si>
  <si>
    <t xml:space="preserve">20 un Pilhas - cód 4927 - Requisição 007786/2022 - entregue</t>
  </si>
  <si>
    <t xml:space="preserve">Requisição 009549/2022 - adaptador HDMI e caderno - entregue</t>
  </si>
  <si>
    <t xml:space="preserve">Empenho 6993/2022 - SSD NV Me - entregue</t>
  </si>
  <si>
    <t xml:space="preserve">Empenho 010541/2022 HD 1TB</t>
  </si>
  <si>
    <t xml:space="preserve">051696 - Desenvolvimento de Sistema Inteligente para Monitoramento de Condições utilizando Inteligência Artificial para redução dos custos de Operação &amp; Manutenção (O&amp;M) em Aerogeradores.</t>
  </si>
  <si>
    <t xml:space="preserve">CLAITON MORO FRANCHI  </t>
  </si>
  <si>
    <t xml:space="preserve">055489 - Desenvolvimento, fabricação e validação de um robô tipo Gantry para manufatura aditiva por deposição a arco</t>
  </si>
  <si>
    <t xml:space="preserve">LUCAS BASSACO NOGUEIRA  201820621</t>
  </si>
  <si>
    <t xml:space="preserve">050059 Integração Sensorial do Robô Quadrupede TITAN VIII para Navegação.</t>
  </si>
  <si>
    <t xml:space="preserve">JAIR AUGUSTO BOTTEGA</t>
  </si>
  <si>
    <t xml:space="preserve">057513 - PROPOSIÇÃO DE PACOTES, INTEFACES E PLUGINS PARA MODELOS ESTOCÁSTICOS, TESTES E FERRAMENTAS ESTATÍSTICAS PARA DADOS HIDROCLIMÁTICOS</t>
  </si>
  <si>
    <t xml:space="preserve">PEDRO HENRIQUE BOEIRA SIMOES 201910497</t>
  </si>
  <si>
    <t xml:space="preserve">055456 - DESENVOLVIMENTO DE ROTA TECNOLÓGICA PARA O PROCESSAMENTO DE CASCAS E FARELO DE ARROZ VISANDO A OBTENÇÃO DE DIVERSOS PRODUTOS</t>
  </si>
  <si>
    <t xml:space="preserve">AGATHA GABRIELLY MOREIRA MOURA 201810985</t>
  </si>
  <si>
    <t xml:space="preserve">051595 - DESENVOLVIMENTO DE ADSORVENTES COM ALTO POTENCIAL PARA REMOÇÃO DE CONTAMINANTES A PARTIR DE MATERIAIS RESIDUAIS</t>
  </si>
  <si>
    <t xml:space="preserve">EVANDRO STOFFELS MALLMANN    </t>
  </si>
  <si>
    <t xml:space="preserve">WILLIAM MACHADO PICCINI</t>
  </si>
  <si>
    <t xml:space="preserve">052014 TESTES AUTOMÁTICOS PARA CERTIFICAÇÃO DE INVERSORES FOTOVOLTAICOS UTILIZANDO TYPHOON HIL</t>
  </si>
  <si>
    <t xml:space="preserve">JOAO VICTOR LOPES ROSA</t>
  </si>
  <si>
    <t xml:space="preserve">053868 -USO DE [BMIM][Cl] PARA O PRÉ-TRATAMENTO DO BAGAÇO DE SORGO SACARINO ASSISTIDO POR MICROONDAS VISANDO O AUMENTO DA EFICIÊNCIA DA HIDRÓLISE ENZIMÁTICA</t>
  </si>
  <si>
    <t xml:space="preserve">FLÁVIO DIAS MAYER   </t>
  </si>
  <si>
    <t xml:space="preserve">FREDLYN WILLEMS VIXAMAR 201813450</t>
  </si>
  <si>
    <t xml:space="preserve">045944 - Produção de adsorventes de baixo custo para remoção de poluentes em águas residuais</t>
  </si>
  <si>
    <t xml:space="preserve">Empenho 007027/2022</t>
  </si>
  <si>
    <t xml:space="preserve">Empenho 007035/2022 - recebido</t>
  </si>
  <si>
    <t xml:space="preserve">Empenho 007037/2022</t>
  </si>
  <si>
    <t xml:space="preserve">Empenho 007040/2022 - recebido</t>
  </si>
  <si>
    <t xml:space="preserve">Empenho 007041/2022 - recebido</t>
  </si>
  <si>
    <t xml:space="preserve">Empenho 007045/2022</t>
  </si>
  <si>
    <t xml:space="preserve">Empenho 007046/2022</t>
  </si>
  <si>
    <t xml:space="preserve">Empenho 007050/2022 - luvas - recebido</t>
  </si>
  <si>
    <t xml:space="preserve">Empenho 007051/2022</t>
  </si>
  <si>
    <t xml:space="preserve">Empenho 007053/2022</t>
  </si>
  <si>
    <t xml:space="preserve">Empenho 007055/2022 - recebido</t>
  </si>
  <si>
    <t xml:space="preserve">Requisição de material 009820/2022 - cadernos - recebido</t>
  </si>
  <si>
    <t xml:space="preserve">055358 - Avaliação da eficiência energética de sistemas de iluminação natural em edifícios de escritórios _x005F_x0096_ contexto santamariense</t>
  </si>
  <si>
    <t xml:space="preserve">GIANE DE CAMPOS GRIGOLETTI </t>
  </si>
  <si>
    <t xml:space="preserve">GIOVANNA GOLLE GIULIANI 201810026</t>
  </si>
  <si>
    <t xml:space="preserve">LUISA XAVIER PAIRE</t>
  </si>
  <si>
    <t xml:space="preserve">053482 - DESENVOLVIMENTO E AVALIAÇÃO DE PROTEÇÃO ANTI-ILHAMENTO DE GERAÇÕES DISTRÍBUÍDAS ATRAVÉS DE SIMULAÇÃO EM TEMPO REAL</t>
  </si>
  <si>
    <t xml:space="preserve">GUSTAVO MARCHESAN    </t>
  </si>
  <si>
    <t xml:space="preserve">GABRIELA CURIN ZORZELA  201720831</t>
  </si>
  <si>
    <t xml:space="preserve">1 Bolsas de IC R$ 400,00 pelo período de 8 meses - FIPE SÊNIOR</t>
  </si>
  <si>
    <t xml:space="preserve">Composição de Outros Serviços de Terceiros - Pessoa Jurídica</t>
  </si>
  <si>
    <t xml:space="preserve">055232 - Ensino de Projeto no Curso de Arquitetura e Urbanismo: Imaginários, Procedimento Metodológicos e Experimentações</t>
  </si>
  <si>
    <t xml:space="preserve">JOSICLER ORBEM ALBERTON    </t>
  </si>
  <si>
    <t xml:space="preserve">FIPE 2022 ARD e JÚNIOR</t>
  </si>
  <si>
    <t xml:space="preserve">FEDERICA DE LA BARRERA CAMELO 201910610 </t>
  </si>
  <si>
    <t xml:space="preserve">Luis Miguel Cescon Cezar 201910600  2AGAPCT</t>
  </si>
  <si>
    <t xml:space="preserve">LAUREN DE MELLO PEIXOTO 2AGAPCT</t>
  </si>
  <si>
    <t xml:space="preserve">FEDERICA DE LA BARRERA CAMELO 2AGAPCT</t>
  </si>
  <si>
    <t xml:space="preserve">Bolsa eventual para o Luis Miguel</t>
  </si>
  <si>
    <t xml:space="preserve">Reforço de bolsa da Frederica (Bolsa eventual)</t>
  </si>
  <si>
    <t xml:space="preserve">Bolsa eventual para a Lauren</t>
  </si>
  <si>
    <t xml:space="preserve">Serviços de Terceiros - Pessoa Jurídica</t>
  </si>
  <si>
    <t xml:space="preserve">Taxa de Inscrição no ENAMPARQ</t>
  </si>
  <si>
    <t xml:space="preserve">053882 Estudo experimental do efeito de escoamentos transientes bifásicos em junções de sistemas de drenagem urbana</t>
  </si>
  <si>
    <t xml:space="preserve">MARLON FELIPE DE LIMA MARQUES</t>
  </si>
  <si>
    <t xml:space="preserve">Rodrigo Girardon Della Pace </t>
  </si>
  <si>
    <t xml:space="preserve">053863 DESENVOLVIMENTO DE TOPOLOGIA DE INTERCONEXÃO DE FONTES PARA MICROGERAÇÃO DE ENERGIA E GERENCIAMENTO DE POTÊNCIA EM MICROREDES ISOLADAS</t>
  </si>
  <si>
    <t xml:space="preserve">DIENIFER ELIZABETH MORAES</t>
  </si>
  <si>
    <t xml:space="preserve">057510 - Edifícios Notáveis: Resgate do Patrimônio Material Imóvel da UFSM</t>
  </si>
  <si>
    <t xml:space="preserve">LEONORA ROMANO </t>
  </si>
  <si>
    <t xml:space="preserve">FIPE JÚNIOR 2022</t>
  </si>
  <si>
    <t xml:space="preserve">VITORIA MARCELA JOHANN LOBO 201810023 </t>
  </si>
  <si>
    <t xml:space="preserve">053827 - Módulo pré-processador gráfico e complementar ao EMTP-ATP para aplicações industriais</t>
  </si>
  <si>
    <t xml:space="preserve">DAVI SEHNEM CASTRO 201910672 </t>
  </si>
  <si>
    <t xml:space="preserve">Empenho 006678/2022 - 2 un MONITOR 29" ULTRAWIDE LED</t>
  </si>
  <si>
    <t xml:space="preserve">Requisição de material 009249/2022 - recebido</t>
  </si>
  <si>
    <t xml:space="preserve">Empenho 006730/2022 - 1 un Raspberry Pi 4 Modelo B - entregue</t>
  </si>
  <si>
    <t xml:space="preserve">Empenho 006756/2022 - 1un KIT ARDUINO MAKER ... - entregue</t>
  </si>
  <si>
    <t xml:space="preserve">Empenho 006803/2022 - 1un Case..., Fonte USB..., Cooler para Case Oficial Raspberry... - entregue</t>
  </si>
  <si>
    <t xml:space="preserve">Requisição de material 009440/2022 - recebido</t>
  </si>
  <si>
    <t xml:space="preserve">Outros Serviços de Terceiros - Pessoa Jurídica</t>
  </si>
  <si>
    <t xml:space="preserve">Empenho 003633/2022 - Tx Inscrição IX Simpósio Brasileiro de Sistemas Elétricos</t>
  </si>
  <si>
    <t xml:space="preserve">057368 - Estudo do comportamento de solos e agregados aplicados em camadas de pavimentos</t>
  </si>
  <si>
    <t xml:space="preserve">MAGNOS BARONI    </t>
  </si>
  <si>
    <t xml:space="preserve">LUIZ HENRIQUE FERRADOR BEN 019510080 </t>
  </si>
  <si>
    <t xml:space="preserve">053418 APROVEITAMENTO DO LODO DA ESTAÇÃO DE TRATAMENTO DE ÁGUA (ETA) DA CORSAN/SM PARA FABRICAÇÃO DE TIJOLOS DE SOLO CIMENTO</t>
  </si>
  <si>
    <t xml:space="preserve">ELUIZE NASCIMENTO DE OLIVEIRA</t>
  </si>
  <si>
    <t xml:space="preserve">057508 - Framework de simulação eletroenergética de sistemas elétricos para avaliação de novos modelos de negócios</t>
  </si>
  <si>
    <t xml:space="preserve">MAURICIO SPERANDIO      </t>
  </si>
  <si>
    <t xml:space="preserve">FIPE 2022 SÊNIOR</t>
  </si>
  <si>
    <t xml:space="preserve">RICARDO KAORU TAKAHASHI VIZENTIN 201812360</t>
  </si>
  <si>
    <t xml:space="preserve">POLEANA GEHRKE 201912663 </t>
  </si>
  <si>
    <t xml:space="preserve">não pago</t>
  </si>
  <si>
    <t xml:space="preserve">ainda tem bolsa PIBIC</t>
  </si>
  <si>
    <t xml:space="preserve">056537 Fabricação de Compósitos de Matriz Metálica reforçados com Grafeno</t>
  </si>
  <si>
    <t xml:space="preserve">SÉRGIO NOAL ALVES</t>
  </si>
  <si>
    <t xml:space="preserve">051077 - Otimização topológica evolucionária de estruturas usando o Método dos Elementos Finitos</t>
  </si>
  <si>
    <t xml:space="preserve">Empenho 003705/2022 - 2 un monitor - entregue</t>
  </si>
  <si>
    <t xml:space="preserve">Empenho 003737/2022 - 1 un memória 16GB - recebido</t>
  </si>
  <si>
    <t xml:space="preserve">Requisição de almoxarofado n. xx/2022</t>
  </si>
  <si>
    <t xml:space="preserve">047415 - Desenvolvimento de sistemas híbridos de geração de energia elétrica as partir de geração hídrica e solar</t>
  </si>
  <si>
    <t xml:space="preserve">DANIEL HENRIQUE CHRISCHON 202011389</t>
  </si>
  <si>
    <t xml:space="preserve">057007 -Estudo computacional da gaseificação de biomassas regionais</t>
  </si>
  <si>
    <t xml:space="preserve">RODOLFO RODRIGUES </t>
  </si>
  <si>
    <t xml:space="preserve">NICOLAS LIMA ANESE 201810599</t>
  </si>
  <si>
    <t xml:space="preserve">056999 ESTUDO DA CONTAMINAÇÃO DO SOLO E RECURSOS HÍDRICOS: CALDEIRAS CAMPUS UNIVERSITÁRIO</t>
  </si>
  <si>
    <t xml:space="preserve">NATANAEL HENRIQUE CIELO</t>
  </si>
  <si>
    <t xml:space="preserve">045562 TELHADOS VERDES EXTENSIVOS: INFLUÊNCIA DA COMPOSIÇÃO DO SUBSTRATO NA RETENÇÃO HÍDRICA E NO DESENVOLVIMENTO DA VEGETAÇÃO</t>
  </si>
  <si>
    <t xml:space="preserve">DIOVANI CATTANI NAIDON</t>
  </si>
  <si>
    <t xml:space="preserve">057140 IA aplicada a Sistemas de Telecomunicações</t>
  </si>
  <si>
    <t xml:space="preserve">FIPE ARD 2022</t>
  </si>
  <si>
    <t xml:space="preserve">EMANUEL SAVEGNAGO MAZIERO</t>
  </si>
  <si>
    <t xml:space="preserve">Bolsa para aluno ir em evento</t>
  </si>
  <si>
    <t xml:space="preserve">Empenho SIE 007824/2022 - Placa WiFi - entregue</t>
  </si>
  <si>
    <t xml:space="preserve">Requisição de almoxarifado 0010632/2022 - entregue. 2 fones foram trocados</t>
  </si>
  <si>
    <t xml:space="preserve">Empenho SIE 007947/2022 - HD SSD 480GB - entregue</t>
  </si>
  <si>
    <t xml:space="preserve">Empenho SIE 007963/2022 - Kit com 3 Nodemcu - entregue</t>
  </si>
  <si>
    <r>
      <rPr>
        <sz val="11"/>
        <color rgb="FF000000"/>
        <rFont val="Arial"/>
        <family val="0"/>
        <charset val="1"/>
      </rPr>
      <t xml:space="preserve">Empenho SIE 007964/2022 - Ferro de solda </t>
    </r>
    <r>
      <rPr>
        <sz val="11"/>
        <color rgb="FFFF0000"/>
        <rFont val="Arial"/>
        <family val="0"/>
        <charset val="1"/>
      </rPr>
      <t xml:space="preserve"> ***</t>
    </r>
  </si>
  <si>
    <t xml:space="preserve">Empenho SIE  008016/2022 - KIT ARDUINO MAKER - entregue</t>
  </si>
  <si>
    <t xml:space="preserve">Empenho SIE 009404/2022 - HD SSD 480GB - entregue, mas não veio produto igual</t>
  </si>
  <si>
    <t xml:space="preserve">Empenho 009922/2022 - 1 un Kit com 3 Nodemcu</t>
  </si>
  <si>
    <t xml:space="preserve">042731 AVALIAÇÃO DO COMPORTAMENTO DE MISTURAS ASFÁLTICAS E DE CONCRETO PARA PAVIMENTAÇÃO DE BAIXO TRÁFEGO EMPREGANDO DIFERENTES TIPOS DE RESÍDUOS</t>
  </si>
  <si>
    <t xml:space="preserve">JUNIOR FRAGOSO COUSSEAU</t>
  </si>
  <si>
    <t xml:space="preserve">046618 - CARACTERIZAÇÃO E MODELAGEM DO COMPORTAMENTO DINÂMICO DE MATERIAIS E ESTRUTURAS MECÂNICAS</t>
  </si>
  <si>
    <t xml:space="preserve">TIAGO DOS SANTOS     </t>
  </si>
  <si>
    <t xml:space="preserve">PEDRO FELLIPE MARTINS PIRES 201710019 </t>
  </si>
  <si>
    <t xml:space="preserve">057509 - PROPOSTA DE EQUAÇÕES GENERALIZADAS DO TIPO ÁREA-DEMANDA-ARMAZENAMENTO-EFICIÊNCIA PARA DIMENSIONAMENTO DE SISTEMAS DE APROVEITAMENTO PLUVIAL</t>
  </si>
  <si>
    <t xml:space="preserve">ELIANE FISCHBORN 201820179  </t>
  </si>
  <si>
    <t xml:space="preserve">1 Bolsas de IC R$ 400,00 pelo período de 8 meses - FIPE JÚNIOR - R$ 3.200,00</t>
  </si>
  <si>
    <t xml:space="preserve">Requisição de almoxarifado 006612/2022 - entregue</t>
  </si>
  <si>
    <t xml:space="preserve">Requisição de almoxarifado 007012/2022 - entregue</t>
  </si>
  <si>
    <t xml:space="preserve">Empenho 004533/2022: HDs externos 2TB - entregue</t>
  </si>
  <si>
    <t xml:space="preserve">004534/2022: HDs externos 4TB - entregue</t>
  </si>
  <si>
    <t xml:space="preserve">004725/2022: pen drives 16GB - entregue</t>
  </si>
  <si>
    <t xml:space="preserve">004727/2022: pen drives 64GB - entregue</t>
  </si>
  <si>
    <t xml:space="preserve">004729/2022: pen drives 32GB - entregue</t>
  </si>
  <si>
    <t xml:space="preserve">008313/2022: 3 adaptador HDMI (1338) + 3 Web Cam (7495) - entregue</t>
  </si>
  <si>
    <t xml:space="preserve">Requisição de almoxarifado 011947/2022 - entregue</t>
  </si>
  <si>
    <t xml:space="preserve">viiane</t>
  </si>
  <si>
    <t xml:space="preserve">053573 - REALIDADE VIRTUAL ACÚSTICA E SIMULAÇÃO NUMÉRICA DE CAMPO ACÚSTICO EM SALAS</t>
  </si>
  <si>
    <t xml:space="preserve">VIVIANE SUZEY GOMES DE MELO   </t>
  </si>
  <si>
    <t xml:space="preserve">GABRIEL BRAGA REGATTIERI SAMPAIO</t>
  </si>
  <si>
    <t xml:space="preserve">055486 - Sistemas de aquisição de sinais e processamento baseado em microfones MEMS</t>
  </si>
  <si>
    <t xml:space="preserve">WILLIAM D'ANDREA FONSECA           </t>
  </si>
  <si>
    <t xml:space="preserve">FELIPE RAMOS DE MELLO</t>
  </si>
  <si>
    <t xml:space="preserve">Empenho de bolsas  003346/2021 - SIAFI 400279</t>
  </si>
  <si>
    <t xml:space="preserve">23081.051929/2022-63</t>
  </si>
  <si>
    <t xml:space="preserve">Reforço de empenho 004939/2022</t>
  </si>
  <si>
    <t xml:space="preserve">Bolsistas Atuação</t>
  </si>
  <si>
    <t xml:space="preserve">Matrícula</t>
  </si>
  <si>
    <t xml:space="preserve">05/22</t>
  </si>
  <si>
    <t xml:space="preserve">06/22</t>
  </si>
  <si>
    <t xml:space="preserve">07/22</t>
  </si>
  <si>
    <t xml:space="preserve">08/22</t>
  </si>
  <si>
    <t xml:space="preserve">09/22</t>
  </si>
  <si>
    <t xml:space="preserve">10/22</t>
  </si>
  <si>
    <t xml:space="preserve">11/22</t>
  </si>
  <si>
    <t xml:space="preserve">12/22</t>
  </si>
  <si>
    <t xml:space="preserve">Mês</t>
  </si>
  <si>
    <t xml:space="preserve">Processo de pagamento</t>
  </si>
  <si>
    <t xml:space="preserve">AGATHA GABRIELLY MOREIRA MOURA</t>
  </si>
  <si>
    <t xml:space="preserve">Maio</t>
  </si>
  <si>
    <t xml:space="preserve">Processo de pagamento de bolsas estudantis n. 23081.051929/2022-63</t>
  </si>
  <si>
    <t xml:space="preserve">ANELISE HOCH PASCHOALIN DE OLIVEIRA</t>
  </si>
  <si>
    <t xml:space="preserve">Junho</t>
  </si>
  <si>
    <t xml:space="preserve">DANIEL HENRIQUE CHRISCHON</t>
  </si>
  <si>
    <t xml:space="preserve">Julho</t>
  </si>
  <si>
    <t xml:space="preserve">Processo de liquidação e pagamento de documentos fiscais n. 23081.073520/2022-06</t>
  </si>
  <si>
    <t xml:space="preserve">DAVI SEHNEM CASTRO</t>
  </si>
  <si>
    <t xml:space="preserve">Agosto</t>
  </si>
  <si>
    <t xml:space="preserve">23081.084520/2022-23</t>
  </si>
  <si>
    <t xml:space="preserve">Setembro</t>
  </si>
  <si>
    <t xml:space="preserve">Processo de pagamento: 23081.101169/2022-42</t>
  </si>
  <si>
    <t xml:space="preserve">Outubro</t>
  </si>
  <si>
    <t xml:space="preserve">23081.119870/2022-18</t>
  </si>
  <si>
    <t xml:space="preserve">EDIVAN JOELSON SCHEIN</t>
  </si>
  <si>
    <t xml:space="preserve">Novembro</t>
  </si>
  <si>
    <t xml:space="preserve">23081.129951/2022-26</t>
  </si>
  <si>
    <t xml:space="preserve">ELIANE FISCHBORN</t>
  </si>
  <si>
    <t xml:space="preserve">Dezembro</t>
  </si>
  <si>
    <t xml:space="preserve">23081.137758/2022-69</t>
  </si>
  <si>
    <t xml:space="preserve">FEDERICA DE LA BARRERA CAMELO</t>
  </si>
  <si>
    <t xml:space="preserve">FREDLYN WILLEMS VIXAMAR</t>
  </si>
  <si>
    <t xml:space="preserve">GABRIELA CURIN ZORZELA</t>
  </si>
  <si>
    <t xml:space="preserve">GABRIELA HENNIG OSMARI</t>
  </si>
  <si>
    <t xml:space="preserve">GIOVANNA GOLLE GIULIANI</t>
  </si>
  <si>
    <t xml:space="preserve">JOAO PEDRO PAKULSKI DE OLIVEIRA PAIVA</t>
  </si>
  <si>
    <t xml:space="preserve">JULIA POSSEBON SPELLMEIER</t>
  </si>
  <si>
    <t xml:space="preserve">LUCAS BASSACO NOGUEIRA</t>
  </si>
  <si>
    <t xml:space="preserve">LUIZ HENRIQUE FERRADOR BEN</t>
  </si>
  <si>
    <t xml:space="preserve">MARIA LUIZA BARBIERI</t>
  </si>
  <si>
    <t xml:space="preserve">MATHEUS GAVIRAGHI</t>
  </si>
  <si>
    <t xml:space="preserve">MURIEL ALTMANN</t>
  </si>
  <si>
    <t xml:space="preserve">NICOLAS LIMA ANESE</t>
  </si>
  <si>
    <t xml:space="preserve">PAULO ANTONIO RIBEIRO MORGADO</t>
  </si>
  <si>
    <t xml:space="preserve">PEDRO FELLIPE MARTINS PIRES</t>
  </si>
  <si>
    <t xml:space="preserve">PEDRO HENRIQUE BOEIRA SIMOES</t>
  </si>
  <si>
    <t xml:space="preserve">RICARDO KAORU TAKAHASHI VIZENTIN</t>
  </si>
  <si>
    <t xml:space="preserve">POLEANA GEHRKE</t>
  </si>
  <si>
    <t xml:space="preserve">VANDERLEI PORTELLA DE GREGORI</t>
  </si>
  <si>
    <t xml:space="preserve">VINICIUS MARQUES KUNZ</t>
  </si>
  <si>
    <t xml:space="preserve">VITORIA MARCELA JOHANN LOBO</t>
  </si>
  <si>
    <t xml:space="preserve">SALDO EMPENHO</t>
  </si>
  <si>
    <t xml:space="preserve">Empenho de bolsas evntuais 00xxxx/2022 - SIAFI xxxxx</t>
  </si>
  <si>
    <t xml:space="preserve">$$</t>
  </si>
  <si>
    <t xml:space="preserve">Processo xx</t>
  </si>
  <si>
    <t xml:space="preserve">Nome do aluno</t>
  </si>
  <si>
    <t xml:space="preserve">Bolsa</t>
  </si>
  <si>
    <t xml:space="preserve">Valor</t>
  </si>
  <si>
    <t xml:space="preserve">Coord.</t>
  </si>
  <si>
    <t xml:space="preserve">Luis Miguel Cescon Cezar 201910600 </t>
  </si>
  <si>
    <t xml:space="preserve">2AGAPCT</t>
  </si>
  <si>
    <t xml:space="preserve">Josicler</t>
  </si>
  <si>
    <t xml:space="preserve">Pré-empenho 008461/2022 </t>
  </si>
  <si>
    <r>
      <rPr>
        <sz val="11"/>
        <color rgb="FF000000"/>
        <rFont val="Liberation sans1"/>
        <family val="0"/>
        <charset val="1"/>
      </rPr>
      <t xml:space="preserve">Pagamentos </t>
    </r>
    <r>
      <rPr>
        <sz val="11"/>
        <color rgb="FF222222"/>
        <rFont val="Arial"/>
        <family val="0"/>
        <charset val="1"/>
      </rPr>
      <t xml:space="preserve"> FIPE e FIEX juntos</t>
    </r>
  </si>
  <si>
    <t xml:space="preserve">LAUREN DE MELLO PEIXOTO </t>
  </si>
  <si>
    <t xml:space="preserve">processo n. 23081.101121/2022-34</t>
  </si>
  <si>
    <t xml:space="preserve">FEDERICA DE LA BARRERA CAMELO </t>
  </si>
  <si>
    <t xml:space="preserve">23081.119899/2022-08</t>
  </si>
  <si>
    <t xml:space="preserve">23081.130016/2022-11</t>
  </si>
  <si>
    <t xml:space="preserve">23081.137774/2022-51</t>
  </si>
  <si>
    <t xml:space="preserve">Tiago Zardin Patias</t>
  </si>
  <si>
    <t xml:space="preserve">Foz do Iguaçu</t>
  </si>
  <si>
    <t xml:space="preserve">000750/2020</t>
  </si>
  <si>
    <t xml:space="preserve">02/12 a 05/12</t>
  </si>
  <si>
    <t xml:space="preserve">Participar de Feira do Turismo conforme previsto do projeto</t>
  </si>
  <si>
    <t xml:space="preserve">OK</t>
  </si>
  <si>
    <t xml:space="preserve">SALDO TOTAL DO EMPENHO</t>
  </si>
  <si>
    <t xml:space="preserve">Empenho Diárias nº 009111/2019 (SIAFI 401406)</t>
  </si>
  <si>
    <t xml:space="preserve">047342 - PROMOÇÃO E PROTEÇÃO DA SAÚDE MATERNO-INFANTIL COM ÊNFASE NO ALEITAMENTO MATERNO E NO NASCIMENTO SEGURO</t>
  </si>
  <si>
    <t xml:space="preserve">Fernanda Beheregaray Cabral</t>
  </si>
  <si>
    <t xml:space="preserve">FIEX 2020</t>
  </si>
  <si>
    <t xml:space="preserve">SOLICITADO</t>
  </si>
  <si>
    <t xml:space="preserve">EXECUTADO</t>
  </si>
  <si>
    <t xml:space="preserve">3.3.9.0.14.00</t>
  </si>
  <si>
    <t xml:space="preserve">-</t>
  </si>
  <si>
    <t xml:space="preserve">3.3.9.0.18.00</t>
  </si>
  <si>
    <t xml:space="preserve">3.3.9.0.30.00</t>
  </si>
  <si>
    <t xml:space="preserve">**</t>
  </si>
  <si>
    <t xml:space="preserve">3.3.9.0.33.00</t>
  </si>
  <si>
    <t xml:space="preserve">3.3.9.0.36.00</t>
  </si>
  <si>
    <t xml:space="preserve">Outros Serviços de Terceiros - Pessoa Física</t>
  </si>
  <si>
    <t xml:space="preserve">3.3.9.0.39.00</t>
  </si>
  <si>
    <t xml:space="preserve">Janeiro</t>
  </si>
  <si>
    <t xml:space="preserve">3.3.9.0.47.00</t>
  </si>
  <si>
    <t xml:space="preserve">4.4.9.0.52.00</t>
  </si>
  <si>
    <t xml:space="preserve">Equipamentos e Material Permanente</t>
  </si>
  <si>
    <t xml:space="preserve">** Reclassificação do valor de R$ 750,00 da rubrica Serviços de Terceiros - PJ para a rubrica Material de Consumo - QDD. Crédito 002072/2020 e QDD Débito 002071/2020</t>
  </si>
  <si>
    <t xml:space="preserve">2 Bolsas de Iniciação Científica pelo período de 5 meses</t>
  </si>
  <si>
    <t xml:space="preserve">Especificação do Material de Consumo:</t>
  </si>
  <si>
    <t xml:space="preserve">Requisição de material do almoxarifado nº 005379/2020 - Dia 21/09</t>
  </si>
  <si>
    <t xml:space="preserve">Empenho nº 009397/2020 (SIAFI 802691) - Camisas Pólo</t>
  </si>
  <si>
    <t xml:space="preserve">Empenho nº 009476/2020 (SIAFI 802708) - Ecobags</t>
  </si>
  <si>
    <t xml:space="preserve">Requisição de material do almoxarifado nº 000514/2021 - Dia 22/01</t>
  </si>
  <si>
    <t xml:space="preserve">NOME</t>
  </si>
  <si>
    <t xml:space="preserve">MAT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</si>
</sst>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[$R$-416]#.##000\ ;\-[$R$-416]#.##000\ ;[$R$-416]\-00\ ;@\ "/>
    <numFmt numFmtId="166" formatCode="@"/>
    <numFmt numFmtId="167" formatCode="[$R$]#,##0.00\ ;\-[$R$]#,##0.00\ ;[$R$]\-00\ ;@\ "/>
    <numFmt numFmtId="168" formatCode="[$R$-416]\ #,##0.00"/>
    <numFmt numFmtId="169" formatCode="[$R$]#,##0.00"/>
    <numFmt numFmtId="170" formatCode="[$R$ -416]#,##0.00"/>
    <numFmt numFmtId="171" formatCode="#,##0.00"/>
    <numFmt numFmtId="172" formatCode="[$R$-416]\ #,##0.00;[RED]\-[$R$-416]\ #,##0.00"/>
    <numFmt numFmtId="173" formatCode="&quot;R$ &quot;#,##0.00;[RED]&quot;R$ &quot;#,##0.00"/>
    <numFmt numFmtId="174" formatCode="mmm/yy"/>
    <numFmt numFmtId="175" formatCode="d/mmm"/>
    <numFmt numFmtId="176" formatCode="&quot; R$ &quot;#,##0.00\ ;&quot;-R$ &quot;#,##0.00\ ;&quot; R$ -&quot;#\ ;@\ "/>
    <numFmt numFmtId="177" formatCode="mmm/d"/>
    <numFmt numFmtId="178" formatCode="[$R$-416]#.##00\ ;\-[$R$-416]#.##00\ ;[$R$-416]\-00.0\ ;@\ "/>
    <numFmt numFmtId="179" formatCode="[$R$-416]#.##\ ;\-[$R$-416]#.##\ ;[$R$-416]\-00\ ;@\ "/>
    <numFmt numFmtId="180" formatCode="[$R$-416]#.##00\ ;\-[$R$-416]#.##00\ ;[$R$-416]\-00.00\ ;@\ "/>
    <numFmt numFmtId="181" formatCode="[$R$-416]#.##00\ ;\-[$R$-416]#.##00\ ;[$R$-416]\-00\ ;@\ "/>
    <numFmt numFmtId="182" formatCode="d/m/yy"/>
    <numFmt numFmtId="183" formatCode="dd/mm/yy"/>
    <numFmt numFmtId="184" formatCode="mmm\-d"/>
    <numFmt numFmtId="185" formatCode="#,##0"/>
    <numFmt numFmtId="186" formatCode="[$R$-416]\ #.##000\ ;\-[$R$-416]\ #.##000\ ;[$R$-416]&quot; -&quot;00\ ;@\ "/>
    <numFmt numFmtId="187" formatCode="#,##0.00\ ;#,##0.00\ ;\-#\ ;@\ "/>
  </numFmts>
  <fonts count="3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Liberation sans1"/>
      <family val="0"/>
      <charset val="1"/>
    </font>
    <font>
      <sz val="11"/>
      <color rgb="FF000000"/>
      <name val="Liberation sans1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Liberation sans1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Liberation sans1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Liberation sans1"/>
      <family val="0"/>
      <charset val="1"/>
    </font>
    <font>
      <sz val="11"/>
      <color rgb="FF000000"/>
      <name val="Arial"/>
      <family val="0"/>
      <charset val="1"/>
    </font>
    <font>
      <sz val="11"/>
      <color rgb="FF0D0D0D"/>
      <name val="Arial"/>
      <family val="0"/>
      <charset val="1"/>
    </font>
    <font>
      <b val="true"/>
      <sz val="11"/>
      <color rgb="FFFFFFFF"/>
      <name val="Calibri"/>
      <family val="0"/>
      <charset val="1"/>
    </font>
    <font>
      <sz val="10"/>
      <color rgb="FFFF0000"/>
      <name val="Liberation sans1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FF0000"/>
      <name val="Calibri"/>
      <family val="0"/>
      <charset val="1"/>
    </font>
    <font>
      <sz val="10"/>
      <color rgb="FF0000FF"/>
      <name val="Liberation sans1"/>
      <family val="0"/>
      <charset val="1"/>
    </font>
    <font>
      <sz val="11"/>
      <color rgb="FFFF0000"/>
      <name val="Arial"/>
      <family val="0"/>
      <charset val="1"/>
    </font>
    <font>
      <sz val="11"/>
      <color rgb="FFFF0000"/>
      <name val="Liberation sans1"/>
      <family val="0"/>
      <charset val="1"/>
    </font>
    <font>
      <sz val="12"/>
      <color rgb="FF000000"/>
      <name val="Arial"/>
      <family val="0"/>
      <charset val="1"/>
    </font>
    <font>
      <sz val="12"/>
      <color rgb="FF0000FF"/>
      <name val="Liberation sans1"/>
      <family val="0"/>
      <charset val="1"/>
    </font>
    <font>
      <sz val="12"/>
      <color rgb="FF0000FF"/>
      <name val="Arial"/>
      <family val="0"/>
      <charset val="1"/>
    </font>
    <font>
      <b val="true"/>
      <sz val="12"/>
      <color rgb="FF0000FF"/>
      <name val="Liberation sans1"/>
      <family val="0"/>
      <charset val="1"/>
    </font>
    <font>
      <sz val="11"/>
      <color rgb="FF000000"/>
      <name val="&quot;liberation sans1&quot;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ED7D31"/>
      <name val="Arial"/>
      <family val="0"/>
      <charset val="1"/>
    </font>
    <font>
      <b val="true"/>
      <sz val="10"/>
      <color rgb="FFED7D31"/>
      <name val="Liberation sans1"/>
      <family val="0"/>
      <charset val="1"/>
    </font>
    <font>
      <sz val="10"/>
      <color rgb="FF00A933"/>
      <name val="Arial"/>
      <family val="0"/>
      <charset val="1"/>
    </font>
    <font>
      <sz val="11"/>
      <color rgb="FF000000"/>
      <name val="Roboto"/>
      <family val="0"/>
      <charset val="1"/>
    </font>
    <font>
      <sz val="10"/>
      <color rgb="FFFF0000"/>
      <name val="Arial"/>
      <family val="0"/>
      <charset val="1"/>
    </font>
    <font>
      <sz val="11"/>
      <color rgb="FFED7D31"/>
      <name val="Arial"/>
      <family val="0"/>
      <charset val="1"/>
    </font>
    <font>
      <sz val="11"/>
      <color rgb="FF222222"/>
      <name val="Arial"/>
      <family val="0"/>
      <charset val="1"/>
    </font>
    <font>
      <sz val="11"/>
      <color rgb="FF000000"/>
      <name val="Inherit"/>
      <family val="0"/>
      <charset val="1"/>
    </font>
    <font>
      <sz val="8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FFFFFF"/>
      <name val="Arial"/>
      <family val="0"/>
      <charset val="1"/>
    </font>
  </fonts>
  <fills count="20">
    <fill>
      <patternFill patternType="none"/>
    </fill>
    <fill>
      <patternFill patternType="gray125"/>
    </fill>
    <fill>
      <patternFill patternType="solid">
        <fgColor rgb="FF4472C4"/>
        <bgColor rgb="FF2F75B5"/>
      </patternFill>
    </fill>
    <fill>
      <patternFill patternType="solid">
        <fgColor rgb="FFA9D08E"/>
        <bgColor rgb="FF93C47D"/>
      </patternFill>
    </fill>
    <fill>
      <patternFill patternType="solid">
        <fgColor rgb="FF9BC2E6"/>
        <bgColor rgb="FFC0C0C0"/>
      </patternFill>
    </fill>
    <fill>
      <patternFill patternType="solid">
        <fgColor rgb="FF2F75B5"/>
        <bgColor rgb="FF4472C4"/>
      </patternFill>
    </fill>
    <fill>
      <patternFill patternType="solid">
        <fgColor rgb="FFBDD7EE"/>
        <bgColor rgb="FFD9D9D9"/>
      </patternFill>
    </fill>
    <fill>
      <patternFill patternType="solid">
        <fgColor rgb="FF5B9BD5"/>
        <bgColor rgb="FF4472C4"/>
      </patternFill>
    </fill>
    <fill>
      <patternFill patternType="solid">
        <fgColor rgb="FFFFFFFF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A9D08E"/>
      </patternFill>
    </fill>
    <fill>
      <patternFill patternType="solid">
        <fgColor rgb="FF00A933"/>
        <bgColor rgb="FF069A2E"/>
      </patternFill>
    </fill>
    <fill>
      <patternFill patternType="solid">
        <fgColor rgb="FFE6E6E6"/>
        <bgColor rgb="FFF2F2F2"/>
      </patternFill>
    </fill>
    <fill>
      <patternFill patternType="solid">
        <fgColor rgb="FFF2F2F2"/>
        <bgColor rgb="FFE6E6E6"/>
      </patternFill>
    </fill>
    <fill>
      <patternFill patternType="solid">
        <fgColor rgb="FFFFFFCC"/>
        <bgColor rgb="FFFFF2CC"/>
      </patternFill>
    </fill>
    <fill>
      <patternFill patternType="solid">
        <fgColor rgb="FF008000"/>
        <bgColor rgb="FF069A2E"/>
      </patternFill>
    </fill>
    <fill>
      <patternFill patternType="solid">
        <fgColor rgb="FFC0C0C0"/>
        <bgColor rgb="FFBDD7EE"/>
      </patternFill>
    </fill>
    <fill>
      <patternFill patternType="solid">
        <fgColor rgb="FF069A2E"/>
        <bgColor rgb="FF00A933"/>
      </patternFill>
    </fill>
    <fill>
      <patternFill patternType="solid">
        <fgColor rgb="FFD9D9D9"/>
        <bgColor rgb="FFE6E6E6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 style="hair">
        <color rgb="FF2F75B5"/>
      </top>
      <bottom/>
      <diagonal/>
    </border>
    <border diagonalUp="false" diagonalDown="false">
      <left style="hair"/>
      <right style="hair"/>
      <top style="hair">
        <color rgb="FF2F75B5"/>
      </top>
      <bottom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7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7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9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2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2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5" fillId="1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27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1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7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0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7" fillId="1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1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10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2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" fillId="1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" fillId="1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1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0" fillId="8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0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6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1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3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4" fontId="1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9" fillId="2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32" fillId="1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3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32" fillId="1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10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7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8" fontId="10" fillId="8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0" fillId="8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0" fontId="10" fillId="8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1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0" fillId="8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9" fontId="10" fillId="8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0" fontId="10" fillId="8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27" fillId="1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8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10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1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1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1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3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83" fontId="10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4" fontId="1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1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5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7" fillId="15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6" fillId="1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6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6" fillId="1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6" fontId="10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1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6" fillId="1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6" fillId="1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6" fontId="8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15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6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6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5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12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2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9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2" fillId="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" fillId="1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" fillId="1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0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1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7" fontId="8" fillId="1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1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37" fillId="1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1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6" fillId="1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9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1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1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1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19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1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13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1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6" fillId="1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933"/>
      <rgbColor rgb="FFC0C0C0"/>
      <rgbColor rgb="FF808080"/>
      <rgbColor rgb="FF5B9BD5"/>
      <rgbColor rgb="FF993366"/>
      <rgbColor rgb="FFFFFFCC"/>
      <rgbColor rgb="FFF2F2F2"/>
      <rgbColor rgb="FF660066"/>
      <rgbColor rgb="FFFF8080"/>
      <rgbColor rgb="FF2F75B5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D9D9D9"/>
      <rgbColor rgb="FFFFF2CC"/>
      <rgbColor rgb="FF9BC2E6"/>
      <rgbColor rgb="FFFF99CC"/>
      <rgbColor rgb="FFCC99FF"/>
      <rgbColor rgb="FFA9D08E"/>
      <rgbColor rgb="FF4472C4"/>
      <rgbColor rgb="FF33CCCC"/>
      <rgbColor rgb="FF99CC00"/>
      <rgbColor rgb="FFFFCC00"/>
      <rgbColor rgb="FFFF9900"/>
      <rgbColor rgb="FFED7D31"/>
      <rgbColor rgb="FF666699"/>
      <rgbColor rgb="FF93C47D"/>
      <rgbColor rgb="FF003366"/>
      <rgbColor rgb="FF069A2E"/>
      <rgbColor rgb="FF0D0D0D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45.xml.rels><?xml version="1.0" encoding="UTF-8"?>
<Relationships xmlns="http://schemas.openxmlformats.org/package/2006/relationships"><Relationship Id="rId1" Type="http://schemas.openxmlformats.org/officeDocument/2006/relationships/comments" Target="../comments45.xml"/><Relationship Id="rId2" Type="http://schemas.openxmlformats.org/officeDocument/2006/relationships/vmlDrawing" Target="../drawings/vmlDrawing2.vml"/>
</Relationships>
</file>

<file path=xl/worksheets/_rels/sheet48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0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K63" activeCellId="0" sqref="K63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6.01"/>
    <col collapsed="false" customWidth="true" hidden="false" outlineLevel="0" max="3" min="3" style="0" width="44.99"/>
    <col collapsed="false" customWidth="true" hidden="false" outlineLevel="0" max="4" min="4" style="0" width="14.29"/>
    <col collapsed="false" customWidth="true" hidden="false" outlineLevel="0" max="5" min="5" style="0" width="17.86"/>
    <col collapsed="false" customWidth="true" hidden="false" outlineLevel="0" max="6" min="6" style="0" width="14.29"/>
    <col collapsed="false" customWidth="true" hidden="false" outlineLevel="0" max="8" min="7" style="0" width="15.42"/>
    <col collapsed="false" customWidth="true" hidden="false" outlineLevel="0" max="10" min="9" style="0" width="14.69"/>
    <col collapsed="false" customWidth="true" hidden="false" outlineLevel="0" max="14" min="11" style="0" width="14.29"/>
    <col collapsed="false" customWidth="true" hidden="false" outlineLevel="0" max="17" min="15" style="0" width="15.42"/>
    <col collapsed="false" customWidth="true" hidden="false" outlineLevel="0" max="18" min="18" style="0" width="17.86"/>
    <col collapsed="false" customWidth="true" hidden="false" outlineLevel="0" max="19" min="19" style="0" width="15.29"/>
    <col collapsed="false" customWidth="true" hidden="false" outlineLevel="0" max="20" min="20" style="0" width="14.29"/>
    <col collapsed="false" customWidth="true" hidden="false" outlineLevel="0" max="27" min="21" style="0" width="9.86"/>
  </cols>
  <sheetData>
    <row r="1" customFormat="false" ht="38.2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</row>
    <row r="2" customFormat="false" ht="14.25" hidden="false" customHeight="true" outlineLevel="0" collapsed="false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3"/>
      <c r="Y2" s="3"/>
      <c r="Z2" s="3"/>
      <c r="AA2" s="3"/>
    </row>
    <row r="3" customFormat="false" ht="14.25" hidden="false" customHeight="true" outlineLevel="0" collapsed="false">
      <c r="A3" s="6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Q3" s="6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5.75" hidden="false" customHeight="true" outlineLevel="0" collapsed="false">
      <c r="A4" s="7"/>
      <c r="B4" s="8" t="s">
        <v>2</v>
      </c>
      <c r="C4" s="8"/>
      <c r="D4" s="8"/>
      <c r="E4" s="8"/>
      <c r="F4" s="8"/>
      <c r="G4" s="9" t="s">
        <v>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3"/>
      <c r="U4" s="3"/>
      <c r="V4" s="3"/>
      <c r="W4" s="3"/>
      <c r="X4" s="3"/>
      <c r="Y4" s="3"/>
      <c r="Z4" s="3"/>
      <c r="AA4" s="3"/>
    </row>
    <row r="5" customFormat="false" ht="25.5" hidden="false" customHeight="true" outlineLevel="0" collapsed="false">
      <c r="A5" s="11" t="s">
        <v>4</v>
      </c>
      <c r="B5" s="12" t="s">
        <v>5</v>
      </c>
      <c r="C5" s="13" t="s">
        <v>6</v>
      </c>
      <c r="D5" s="11"/>
      <c r="E5" s="14" t="s">
        <v>7</v>
      </c>
      <c r="F5" s="14"/>
      <c r="G5" s="14" t="s">
        <v>8</v>
      </c>
      <c r="H5" s="14"/>
      <c r="I5" s="14" t="s">
        <v>9</v>
      </c>
      <c r="J5" s="14"/>
      <c r="K5" s="14" t="s">
        <v>10</v>
      </c>
      <c r="L5" s="14"/>
      <c r="M5" s="14" t="s">
        <v>11</v>
      </c>
      <c r="N5" s="14"/>
      <c r="O5" s="14" t="s">
        <v>12</v>
      </c>
      <c r="P5" s="14"/>
      <c r="Q5" s="14" t="s">
        <v>13</v>
      </c>
      <c r="R5" s="14"/>
      <c r="S5" s="15"/>
      <c r="T5" s="3"/>
      <c r="U5" s="3"/>
      <c r="V5" s="3"/>
      <c r="W5" s="3"/>
      <c r="X5" s="3"/>
      <c r="Y5" s="3"/>
      <c r="Z5" s="3"/>
      <c r="AA5" s="3"/>
    </row>
    <row r="6" customFormat="false" ht="23.25" hidden="false" customHeight="true" outlineLevel="0" collapsed="false">
      <c r="A6" s="11"/>
      <c r="B6" s="12"/>
      <c r="C6" s="13"/>
      <c r="D6" s="16" t="s">
        <v>14</v>
      </c>
      <c r="E6" s="17" t="s">
        <v>15</v>
      </c>
      <c r="F6" s="18" t="s">
        <v>16</v>
      </c>
      <c r="G6" s="17" t="s">
        <v>17</v>
      </c>
      <c r="H6" s="18" t="s">
        <v>18</v>
      </c>
      <c r="I6" s="17" t="s">
        <v>19</v>
      </c>
      <c r="J6" s="18" t="s">
        <v>20</v>
      </c>
      <c r="K6" s="17" t="s">
        <v>21</v>
      </c>
      <c r="L6" s="18" t="s">
        <v>22</v>
      </c>
      <c r="M6" s="17" t="s">
        <v>23</v>
      </c>
      <c r="N6" s="18" t="s">
        <v>24</v>
      </c>
      <c r="O6" s="17" t="s">
        <v>25</v>
      </c>
      <c r="P6" s="18" t="s">
        <v>26</v>
      </c>
      <c r="Q6" s="17" t="s">
        <v>27</v>
      </c>
      <c r="R6" s="18" t="s">
        <v>28</v>
      </c>
      <c r="S6" s="17" t="s">
        <v>29</v>
      </c>
      <c r="T6" s="3"/>
      <c r="U6" s="3"/>
      <c r="V6" s="3"/>
      <c r="W6" s="3"/>
      <c r="X6" s="3"/>
      <c r="Y6" s="3"/>
      <c r="Z6" s="3"/>
      <c r="AA6" s="3"/>
    </row>
    <row r="7" customFormat="false" ht="14.25" hidden="false" customHeight="true" outlineLevel="0" collapsed="false">
      <c r="A7" s="19" t="s">
        <v>30</v>
      </c>
      <c r="B7" s="20" t="s">
        <v>31</v>
      </c>
      <c r="C7" s="21" t="s">
        <v>32</v>
      </c>
      <c r="D7" s="22" t="s">
        <v>33</v>
      </c>
      <c r="E7" s="23"/>
      <c r="F7" s="24"/>
      <c r="G7" s="25" t="n">
        <f aca="false">400+1000+750</f>
        <v>2150</v>
      </c>
      <c r="H7" s="26" t="n">
        <f aca="false">Christian!E10</f>
        <v>1982.23</v>
      </c>
      <c r="I7" s="27"/>
      <c r="J7" s="26"/>
      <c r="K7" s="23"/>
      <c r="L7" s="26"/>
      <c r="M7" s="23" t="n">
        <f aca="false">1000-1000</f>
        <v>0</v>
      </c>
      <c r="N7" s="26"/>
      <c r="O7" s="23" t="n">
        <f aca="false">750-750</f>
        <v>0</v>
      </c>
      <c r="P7" s="26"/>
      <c r="Q7" s="23"/>
      <c r="R7" s="26"/>
      <c r="S7" s="28" t="n">
        <f aca="false">CONSOLIDADO!$E7+CONSOLIDADO!$G7+CONSOLIDADO!$I7+CONSOLIDADO!$K7+CONSOLIDADO!$M7+CONSOLIDADO!$O7+CONSOLIDADO!$Q7-CONSOLIDADO!$F7-CONSOLIDADO!$H7-CONSOLIDADO!$J7-CONSOLIDADO!$L7-CONSOLIDADO!$N7-CONSOLIDADO!$P7-CONSOLIDADO!$R7</f>
        <v>167.77</v>
      </c>
      <c r="T7" s="29"/>
      <c r="U7" s="3"/>
      <c r="V7" s="3"/>
      <c r="W7" s="3"/>
      <c r="X7" s="3"/>
      <c r="Y7" s="3"/>
      <c r="Z7" s="3"/>
      <c r="AA7" s="3"/>
    </row>
    <row r="8" customFormat="false" ht="14.25" hidden="false" customHeight="true" outlineLevel="0" collapsed="false">
      <c r="A8" s="19" t="s">
        <v>30</v>
      </c>
      <c r="B8" s="20" t="s">
        <v>31</v>
      </c>
      <c r="C8" s="21" t="s">
        <v>34</v>
      </c>
      <c r="D8" s="22" t="s">
        <v>35</v>
      </c>
      <c r="E8" s="30" t="n">
        <f aca="false">3200+1500+1100</f>
        <v>5800</v>
      </c>
      <c r="F8" s="24" t="n">
        <f aca="false">Josicler!C10+Josicler!C11</f>
        <v>5800</v>
      </c>
      <c r="G8" s="30"/>
      <c r="H8" s="26"/>
      <c r="I8" s="23"/>
      <c r="J8" s="24"/>
      <c r="K8" s="23"/>
      <c r="L8" s="26"/>
      <c r="M8" s="23"/>
      <c r="N8" s="26"/>
      <c r="O8" s="23" t="n">
        <f aca="false">3000-1500-1100</f>
        <v>400</v>
      </c>
      <c r="P8" s="31" t="n">
        <v>400</v>
      </c>
      <c r="Q8" s="23"/>
      <c r="R8" s="24"/>
      <c r="S8" s="28" t="n">
        <f aca="false">CONSOLIDADO!$E8+CONSOLIDADO!$G8+CONSOLIDADO!$I8+CONSOLIDADO!$K8+CONSOLIDADO!$M8+CONSOLIDADO!$O8+CONSOLIDADO!$Q8-CONSOLIDADO!$F8-CONSOLIDADO!$H8-CONSOLIDADO!$J8-CONSOLIDADO!$L8-CONSOLIDADO!$N8-CONSOLIDADO!$P8-CONSOLIDADO!$R8</f>
        <v>0</v>
      </c>
      <c r="T8" s="3"/>
      <c r="U8" s="3"/>
      <c r="V8" s="3"/>
      <c r="W8" s="3"/>
      <c r="X8" s="3"/>
      <c r="Y8" s="3"/>
      <c r="Z8" s="3"/>
      <c r="AA8" s="3"/>
    </row>
    <row r="9" customFormat="false" ht="14.25" hidden="false" customHeight="true" outlineLevel="0" collapsed="false">
      <c r="A9" s="19" t="s">
        <v>30</v>
      </c>
      <c r="B9" s="20" t="s">
        <v>31</v>
      </c>
      <c r="C9" s="21" t="s">
        <v>36</v>
      </c>
      <c r="D9" s="22" t="s">
        <v>37</v>
      </c>
      <c r="E9" s="23"/>
      <c r="F9" s="32"/>
      <c r="G9" s="30" t="n">
        <f aca="false">2300+2450</f>
        <v>4750</v>
      </c>
      <c r="H9" s="33" t="n">
        <f aca="false">Luiz_F!E10</f>
        <v>4749.85</v>
      </c>
      <c r="I9" s="23"/>
      <c r="J9" s="24"/>
      <c r="K9" s="23"/>
      <c r="L9" s="24"/>
      <c r="M9" s="23"/>
      <c r="N9" s="24"/>
      <c r="O9" s="23" t="n">
        <f aca="false">3200-2450</f>
        <v>750</v>
      </c>
      <c r="P9" s="31" t="n">
        <v>750</v>
      </c>
      <c r="Q9" s="23"/>
      <c r="R9" s="24"/>
      <c r="S9" s="28" t="n">
        <f aca="false">CONSOLIDADO!$E9+CONSOLIDADO!$G9+CONSOLIDADO!$I9+CONSOLIDADO!$K9+CONSOLIDADO!$M9+CONSOLIDADO!$O9+CONSOLIDADO!$Q9-CONSOLIDADO!$F9-CONSOLIDADO!$H9-CONSOLIDADO!$J9-CONSOLIDADO!$L9-CONSOLIDADO!$N9-CONSOLIDADO!$P9-CONSOLIDADO!$R9</f>
        <v>0.15</v>
      </c>
      <c r="T9" s="3"/>
      <c r="U9" s="3"/>
      <c r="V9" s="3"/>
      <c r="W9" s="3"/>
      <c r="X9" s="3"/>
      <c r="Y9" s="3"/>
      <c r="Z9" s="3"/>
      <c r="AA9" s="3"/>
    </row>
    <row r="10" customFormat="false" ht="14.25" hidden="false" customHeight="true" outlineLevel="0" collapsed="false">
      <c r="A10" s="19" t="s">
        <v>30</v>
      </c>
      <c r="B10" s="20" t="s">
        <v>31</v>
      </c>
      <c r="C10" s="21" t="s">
        <v>38</v>
      </c>
      <c r="D10" s="22" t="s">
        <v>39</v>
      </c>
      <c r="E10" s="23"/>
      <c r="F10" s="32"/>
      <c r="G10" s="30" t="n">
        <v>5496.02</v>
      </c>
      <c r="H10" s="33" t="n">
        <f aca="false">Vanessa!E10</f>
        <v>5495.98</v>
      </c>
      <c r="I10" s="23"/>
      <c r="J10" s="24"/>
      <c r="K10" s="23"/>
      <c r="L10" s="24"/>
      <c r="M10" s="23"/>
      <c r="N10" s="24"/>
      <c r="O10" s="23"/>
      <c r="P10" s="24"/>
      <c r="Q10" s="23"/>
      <c r="R10" s="24"/>
      <c r="S10" s="28" t="n">
        <f aca="false">CONSOLIDADO!$E10+CONSOLIDADO!$G10+CONSOLIDADO!$I10+CONSOLIDADO!$K10+CONSOLIDADO!$M10+CONSOLIDADO!$O10+CONSOLIDADO!$Q10-CONSOLIDADO!$F10-CONSOLIDADO!$H10-CONSOLIDADO!$J10-CONSOLIDADO!$L10-CONSOLIDADO!$N10-CONSOLIDADO!$P10-CONSOLIDADO!$R10</f>
        <v>0.04</v>
      </c>
      <c r="T10" s="3"/>
      <c r="U10" s="3"/>
      <c r="V10" s="3"/>
      <c r="W10" s="3"/>
      <c r="X10" s="3"/>
      <c r="Y10" s="3"/>
      <c r="Z10" s="3"/>
      <c r="AA10" s="3"/>
    </row>
    <row r="11" customFormat="false" ht="14.25" hidden="false" customHeight="true" outlineLevel="0" collapsed="false">
      <c r="A11" s="19" t="s">
        <v>30</v>
      </c>
      <c r="B11" s="34" t="s">
        <v>40</v>
      </c>
      <c r="C11" s="21" t="s">
        <v>41</v>
      </c>
      <c r="D11" s="22" t="s">
        <v>42</v>
      </c>
      <c r="E11" s="23" t="n">
        <v>3200</v>
      </c>
      <c r="F11" s="31" t="n">
        <f aca="false">Álvaro!C10</f>
        <v>3200</v>
      </c>
      <c r="G11" s="23"/>
      <c r="H11" s="33"/>
      <c r="I11" s="23"/>
      <c r="J11" s="24"/>
      <c r="K11" s="23"/>
      <c r="L11" s="24"/>
      <c r="M11" s="23"/>
      <c r="N11" s="24"/>
      <c r="O11" s="23"/>
      <c r="P11" s="24"/>
      <c r="Q11" s="23"/>
      <c r="R11" s="24"/>
      <c r="S11" s="28" t="n">
        <f aca="false">CONSOLIDADO!$E11+CONSOLIDADO!$G11+CONSOLIDADO!$I11+CONSOLIDADO!$K11+CONSOLIDADO!$M11+CONSOLIDADO!$O11+CONSOLIDADO!$Q11-CONSOLIDADO!$F11-CONSOLIDADO!$H11-CONSOLIDADO!$J11-CONSOLIDADO!$L11-CONSOLIDADO!$N11-CONSOLIDADO!$P11-CONSOLIDADO!$R11</f>
        <v>0</v>
      </c>
      <c r="T11" s="3"/>
      <c r="U11" s="3"/>
      <c r="V11" s="3"/>
      <c r="W11" s="3"/>
      <c r="X11" s="3"/>
      <c r="Y11" s="3"/>
      <c r="Z11" s="3"/>
      <c r="AA11" s="3"/>
    </row>
    <row r="12" customFormat="false" ht="14.25" hidden="false" customHeight="true" outlineLevel="0" collapsed="false">
      <c r="A12" s="19" t="s">
        <v>30</v>
      </c>
      <c r="B12" s="34" t="s">
        <v>40</v>
      </c>
      <c r="C12" s="21" t="s">
        <v>43</v>
      </c>
      <c r="D12" s="22" t="s">
        <v>44</v>
      </c>
      <c r="E12" s="23" t="n">
        <v>3200</v>
      </c>
      <c r="F12" s="31" t="n">
        <f aca="false">Carmen!C10</f>
        <v>3200</v>
      </c>
      <c r="G12" s="23"/>
      <c r="H12" s="33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8" t="n">
        <f aca="false">CONSOLIDADO!$E12+CONSOLIDADO!$G12+CONSOLIDADO!$I12+CONSOLIDADO!$K12+CONSOLIDADO!$M12+CONSOLIDADO!$O12+CONSOLIDADO!$Q12-CONSOLIDADO!$F12-CONSOLIDADO!$H12-CONSOLIDADO!$J12-CONSOLIDADO!$L12-CONSOLIDADO!$N12-CONSOLIDADO!$P12-CONSOLIDADO!$R12</f>
        <v>0</v>
      </c>
      <c r="T12" s="3"/>
      <c r="U12" s="3"/>
      <c r="V12" s="3"/>
      <c r="W12" s="3"/>
      <c r="X12" s="3"/>
      <c r="Y12" s="3"/>
      <c r="Z12" s="3"/>
      <c r="AA12" s="3"/>
    </row>
    <row r="13" customFormat="false" ht="14.25" hidden="false" customHeight="true" outlineLevel="0" collapsed="false">
      <c r="A13" s="19" t="s">
        <v>30</v>
      </c>
      <c r="B13" s="34" t="s">
        <v>40</v>
      </c>
      <c r="C13" s="21" t="s">
        <v>32</v>
      </c>
      <c r="D13" s="22" t="s">
        <v>33</v>
      </c>
      <c r="E13" s="23" t="n">
        <v>3200</v>
      </c>
      <c r="F13" s="24" t="n">
        <f aca="false">Christian!C10</f>
        <v>3200</v>
      </c>
      <c r="G13" s="23"/>
      <c r="H13" s="33"/>
      <c r="I13" s="23"/>
      <c r="J13" s="24"/>
      <c r="K13" s="23"/>
      <c r="L13" s="24"/>
      <c r="M13" s="23"/>
      <c r="N13" s="24"/>
      <c r="O13" s="23"/>
      <c r="P13" s="24"/>
      <c r="Q13" s="23"/>
      <c r="R13" s="24"/>
      <c r="S13" s="28" t="n">
        <f aca="false">CONSOLIDADO!$E13+CONSOLIDADO!$G13+CONSOLIDADO!$I13+CONSOLIDADO!$K13+CONSOLIDADO!$M13+CONSOLIDADO!$O13+CONSOLIDADO!$Q13-CONSOLIDADO!$F13-CONSOLIDADO!$H13-CONSOLIDADO!$J13-CONSOLIDADO!$L13-CONSOLIDADO!$N13-CONSOLIDADO!$P13-CONSOLIDADO!$R13</f>
        <v>0</v>
      </c>
      <c r="T13" s="3"/>
      <c r="U13" s="3"/>
      <c r="V13" s="3"/>
      <c r="W13" s="3"/>
      <c r="X13" s="3"/>
      <c r="Y13" s="3"/>
      <c r="Z13" s="3"/>
      <c r="AA13" s="3"/>
    </row>
    <row r="14" customFormat="false" ht="14.25" hidden="false" customHeight="true" outlineLevel="0" collapsed="false">
      <c r="A14" s="19" t="s">
        <v>30</v>
      </c>
      <c r="B14" s="34" t="s">
        <v>40</v>
      </c>
      <c r="C14" s="21" t="s">
        <v>45</v>
      </c>
      <c r="D14" s="22" t="s">
        <v>46</v>
      </c>
      <c r="E14" s="23" t="n">
        <v>3200</v>
      </c>
      <c r="F14" s="24" t="n">
        <f aca="false">Ederson!C10</f>
        <v>3200</v>
      </c>
      <c r="G14" s="30"/>
      <c r="H14" s="33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8" t="n">
        <f aca="false">CONSOLIDADO!$E14+CONSOLIDADO!$G14+CONSOLIDADO!$I14+CONSOLIDADO!$K14+CONSOLIDADO!$M14+CONSOLIDADO!$O14+CONSOLIDADO!$Q14-CONSOLIDADO!$F14-CONSOLIDADO!$H14-CONSOLIDADO!$J14-CONSOLIDADO!$L14-CONSOLIDADO!$N14-CONSOLIDADO!$P14-CONSOLIDADO!$R14</f>
        <v>0</v>
      </c>
      <c r="T14" s="3"/>
      <c r="U14" s="3"/>
      <c r="V14" s="3"/>
      <c r="W14" s="3"/>
      <c r="X14" s="3"/>
      <c r="Y14" s="3"/>
      <c r="Z14" s="3"/>
      <c r="AA14" s="3"/>
    </row>
    <row r="15" customFormat="false" ht="14.25" hidden="false" customHeight="true" outlineLevel="0" collapsed="false">
      <c r="A15" s="19" t="s">
        <v>30</v>
      </c>
      <c r="B15" s="34" t="s">
        <v>40</v>
      </c>
      <c r="C15" s="21" t="s">
        <v>34</v>
      </c>
      <c r="D15" s="22" t="s">
        <v>35</v>
      </c>
      <c r="E15" s="23" t="n">
        <v>3200</v>
      </c>
      <c r="F15" s="24" t="n">
        <f aca="false">Josicler!C10</f>
        <v>3200</v>
      </c>
      <c r="G15" s="23"/>
      <c r="H15" s="33"/>
      <c r="I15" s="23"/>
      <c r="J15" s="24"/>
      <c r="K15" s="23"/>
      <c r="L15" s="24"/>
      <c r="M15" s="23"/>
      <c r="N15" s="24"/>
      <c r="O15" s="23"/>
      <c r="P15" s="24"/>
      <c r="Q15" s="23"/>
      <c r="R15" s="24"/>
      <c r="S15" s="28" t="n">
        <f aca="false">CONSOLIDADO!$E15+CONSOLIDADO!$G15+CONSOLIDADO!$I15+CONSOLIDADO!$K15+CONSOLIDADO!$M15+CONSOLIDADO!$O15+CONSOLIDADO!$Q15-CONSOLIDADO!$F15-CONSOLIDADO!$H15-CONSOLIDADO!$J15-CONSOLIDADO!$L15-CONSOLIDADO!$N15-CONSOLIDADO!$P15-CONSOLIDADO!$R15</f>
        <v>0</v>
      </c>
      <c r="T15" s="3"/>
      <c r="U15" s="3"/>
      <c r="V15" s="3"/>
      <c r="W15" s="3"/>
      <c r="X15" s="3"/>
      <c r="Y15" s="3"/>
      <c r="Z15" s="3"/>
      <c r="AA15" s="3"/>
    </row>
    <row r="16" customFormat="false" ht="14.25" hidden="false" customHeight="true" outlineLevel="0" collapsed="false">
      <c r="A16" s="19" t="s">
        <v>30</v>
      </c>
      <c r="B16" s="34" t="s">
        <v>40</v>
      </c>
      <c r="C16" s="21" t="s">
        <v>47</v>
      </c>
      <c r="D16" s="22" t="s">
        <v>48</v>
      </c>
      <c r="E16" s="23" t="n">
        <v>3200</v>
      </c>
      <c r="F16" s="24" t="n">
        <f aca="false">Leonora!C10</f>
        <v>3200</v>
      </c>
      <c r="G16" s="23"/>
      <c r="H16" s="33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8" t="n">
        <f aca="false">CONSOLIDADO!$E16+CONSOLIDADO!$G16+CONSOLIDADO!$I16+CONSOLIDADO!$K16+CONSOLIDADO!$M16+CONSOLIDADO!$O16+CONSOLIDADO!$Q16-CONSOLIDADO!$F16-CONSOLIDADO!$H16-CONSOLIDADO!$J16-CONSOLIDADO!$L16-CONSOLIDADO!$N16-CONSOLIDADO!$P16-CONSOLIDADO!$R16</f>
        <v>0</v>
      </c>
      <c r="T16" s="3"/>
      <c r="U16" s="3"/>
      <c r="V16" s="3"/>
      <c r="W16" s="3"/>
      <c r="X16" s="3"/>
      <c r="Y16" s="3"/>
      <c r="Z16" s="3"/>
      <c r="AA16" s="3"/>
    </row>
    <row r="17" customFormat="false" ht="14.25" hidden="false" customHeight="true" outlineLevel="0" collapsed="false">
      <c r="A17" s="19" t="s">
        <v>30</v>
      </c>
      <c r="B17" s="34" t="s">
        <v>40</v>
      </c>
      <c r="C17" s="21" t="s">
        <v>36</v>
      </c>
      <c r="D17" s="22" t="s">
        <v>37</v>
      </c>
      <c r="E17" s="23" t="n">
        <v>3200</v>
      </c>
      <c r="F17" s="24" t="n">
        <f aca="false">Luiz_F!C10</f>
        <v>3200</v>
      </c>
      <c r="G17" s="23"/>
      <c r="H17" s="33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8" t="n">
        <f aca="false">CONSOLIDADO!$E17+CONSOLIDADO!$G17+CONSOLIDADO!$I17+CONSOLIDADO!$K17+CONSOLIDADO!$M17+CONSOLIDADO!$O17+CONSOLIDADO!$Q17-CONSOLIDADO!$F17-CONSOLIDADO!$H17-CONSOLIDADO!$J17-CONSOLIDADO!$L17-CONSOLIDADO!$N17-CONSOLIDADO!$P17-CONSOLIDADO!$R17</f>
        <v>0</v>
      </c>
      <c r="T17" s="3"/>
      <c r="U17" s="3"/>
      <c r="V17" s="3"/>
      <c r="W17" s="3"/>
      <c r="X17" s="3"/>
      <c r="Y17" s="3"/>
      <c r="Z17" s="3"/>
      <c r="AA17" s="3"/>
    </row>
    <row r="18" customFormat="false" ht="14.25" hidden="false" customHeight="true" outlineLevel="0" collapsed="false">
      <c r="A18" s="19" t="s">
        <v>30</v>
      </c>
      <c r="B18" s="34" t="s">
        <v>40</v>
      </c>
      <c r="C18" s="21" t="s">
        <v>38</v>
      </c>
      <c r="D18" s="22" t="s">
        <v>49</v>
      </c>
      <c r="E18" s="23" t="n">
        <v>3200</v>
      </c>
      <c r="F18" s="24" t="n">
        <f aca="false">Vanessa!C10</f>
        <v>3200</v>
      </c>
      <c r="G18" s="23"/>
      <c r="H18" s="33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8" t="n">
        <f aca="false">CONSOLIDADO!$E18+CONSOLIDADO!$G18+CONSOLIDADO!$I18+CONSOLIDADO!$K18+CONSOLIDADO!$M18+CONSOLIDADO!$O18+CONSOLIDADO!$Q18-CONSOLIDADO!$F18-CONSOLIDADO!$H18-CONSOLIDADO!$J18-CONSOLIDADO!$L18-CONSOLIDADO!$N18-CONSOLIDADO!$P18-CONSOLIDADO!$R18</f>
        <v>0</v>
      </c>
      <c r="T18" s="3"/>
      <c r="U18" s="3"/>
      <c r="V18" s="3"/>
      <c r="W18" s="3"/>
      <c r="X18" s="3"/>
      <c r="Y18" s="3"/>
      <c r="Z18" s="3"/>
      <c r="AA18" s="3"/>
    </row>
    <row r="19" customFormat="false" ht="14.25" hidden="false" customHeight="true" outlineLevel="0" collapsed="false">
      <c r="A19" s="19" t="s">
        <v>30</v>
      </c>
      <c r="B19" s="34" t="s">
        <v>50</v>
      </c>
      <c r="C19" s="21" t="s">
        <v>51</v>
      </c>
      <c r="D19" s="22" t="s">
        <v>52</v>
      </c>
      <c r="E19" s="23" t="n">
        <v>3200</v>
      </c>
      <c r="F19" s="24" t="n">
        <f aca="false">Adriano!C10</f>
        <v>3200</v>
      </c>
      <c r="G19" s="23"/>
      <c r="H19" s="33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8" t="n">
        <f aca="false">CONSOLIDADO!$E19+CONSOLIDADO!$G19+CONSOLIDADO!$I19+CONSOLIDADO!$K19+CONSOLIDADO!$M19+CONSOLIDADO!$O19+CONSOLIDADO!$Q19-CONSOLIDADO!$F19-CONSOLIDADO!$H19-CONSOLIDADO!$J19-CONSOLIDADO!$L19-CONSOLIDADO!$N19-CONSOLIDADO!$P19-CONSOLIDADO!$R19</f>
        <v>0</v>
      </c>
      <c r="T19" s="3"/>
      <c r="U19" s="3"/>
      <c r="V19" s="3"/>
      <c r="W19" s="3"/>
      <c r="X19" s="3"/>
      <c r="Y19" s="3"/>
      <c r="Z19" s="3"/>
      <c r="AA19" s="3"/>
    </row>
    <row r="20" customFormat="false" ht="14.25" hidden="false" customHeight="true" outlineLevel="0" collapsed="false">
      <c r="A20" s="19" t="s">
        <v>30</v>
      </c>
      <c r="B20" s="34" t="s">
        <v>50</v>
      </c>
      <c r="C20" s="21" t="s">
        <v>53</v>
      </c>
      <c r="D20" s="22" t="s">
        <v>54</v>
      </c>
      <c r="E20" s="23" t="n">
        <v>3200</v>
      </c>
      <c r="F20" s="31" t="n">
        <f aca="false">'Alexandre S'!C10</f>
        <v>3200</v>
      </c>
      <c r="G20" s="23"/>
      <c r="H20" s="33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8" t="n">
        <f aca="false">CONSOLIDADO!$E20+CONSOLIDADO!$G20+CONSOLIDADO!$I20+CONSOLIDADO!$K20+CONSOLIDADO!$M20+CONSOLIDADO!$O20+CONSOLIDADO!$Q20-CONSOLIDADO!$F20-CONSOLIDADO!$H20-CONSOLIDADO!$J20-CONSOLIDADO!$L20-CONSOLIDADO!$N20-CONSOLIDADO!$P20-CONSOLIDADO!$R20</f>
        <v>0</v>
      </c>
      <c r="T20" s="3"/>
      <c r="U20" s="3"/>
      <c r="V20" s="3"/>
      <c r="W20" s="3"/>
      <c r="X20" s="3"/>
      <c r="Y20" s="3"/>
      <c r="Z20" s="3"/>
      <c r="AA20" s="3"/>
    </row>
    <row r="21" customFormat="false" ht="14.25" hidden="false" customHeight="true" outlineLevel="0" collapsed="false">
      <c r="A21" s="19" t="s">
        <v>30</v>
      </c>
      <c r="B21" s="34" t="s">
        <v>50</v>
      </c>
      <c r="C21" s="21" t="s">
        <v>55</v>
      </c>
      <c r="D21" s="22" t="s">
        <v>56</v>
      </c>
      <c r="E21" s="23" t="n">
        <v>3200</v>
      </c>
      <c r="F21" s="24" t="n">
        <f aca="false">André!C10</f>
        <v>3200</v>
      </c>
      <c r="G21" s="23"/>
      <c r="H21" s="33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8" t="n">
        <f aca="false">CONSOLIDADO!$E21+CONSOLIDADO!$G21+CONSOLIDADO!$I21+CONSOLIDADO!$K21+CONSOLIDADO!$M21+CONSOLIDADO!$O21+CONSOLIDADO!$Q21-CONSOLIDADO!$F21-CONSOLIDADO!$H21-CONSOLIDADO!$J21-CONSOLIDADO!$L21-CONSOLIDADO!$N21-CONSOLIDADO!$P21-CONSOLIDADO!$R21</f>
        <v>0</v>
      </c>
      <c r="T21" s="3"/>
      <c r="U21" s="3"/>
      <c r="V21" s="3"/>
      <c r="W21" s="3"/>
      <c r="X21" s="3"/>
      <c r="Y21" s="3"/>
      <c r="Z21" s="3"/>
      <c r="AA21" s="3"/>
    </row>
    <row r="22" customFormat="false" ht="14.25" hidden="false" customHeight="true" outlineLevel="0" collapsed="false">
      <c r="A22" s="19" t="s">
        <v>30</v>
      </c>
      <c r="B22" s="34" t="s">
        <v>50</v>
      </c>
      <c r="C22" s="21" t="s">
        <v>57</v>
      </c>
      <c r="D22" s="22" t="s">
        <v>58</v>
      </c>
      <c r="E22" s="23" t="n">
        <v>3200</v>
      </c>
      <c r="F22" s="24" t="n">
        <f aca="false">Andressa!C10</f>
        <v>3200</v>
      </c>
      <c r="G22" s="23"/>
      <c r="H22" s="33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8" t="n">
        <f aca="false">CONSOLIDADO!$E22+CONSOLIDADO!$G22+CONSOLIDADO!$I22+CONSOLIDADO!$K22+CONSOLIDADO!$M22+CONSOLIDADO!$O22+CONSOLIDADO!$Q22-CONSOLIDADO!$F22-CONSOLIDADO!$H22-CONSOLIDADO!$J22-CONSOLIDADO!$L22-CONSOLIDADO!$N22-CONSOLIDADO!$P22-CONSOLIDADO!$R22</f>
        <v>0</v>
      </c>
      <c r="T22" s="3"/>
      <c r="U22" s="3"/>
      <c r="V22" s="3"/>
      <c r="W22" s="3"/>
      <c r="X22" s="3"/>
      <c r="Y22" s="3"/>
      <c r="Z22" s="3"/>
      <c r="AA22" s="3"/>
    </row>
    <row r="23" customFormat="false" ht="14.25" hidden="false" customHeight="true" outlineLevel="0" collapsed="false">
      <c r="A23" s="19" t="s">
        <v>30</v>
      </c>
      <c r="B23" s="34" t="s">
        <v>50</v>
      </c>
      <c r="C23" s="21" t="s">
        <v>59</v>
      </c>
      <c r="D23" s="22" t="s">
        <v>60</v>
      </c>
      <c r="E23" s="23" t="n">
        <v>3200</v>
      </c>
      <c r="F23" s="24" t="n">
        <f aca="false">Candice!C10</f>
        <v>3200</v>
      </c>
      <c r="G23" s="23"/>
      <c r="H23" s="33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8" t="n">
        <f aca="false">CONSOLIDADO!$E23+CONSOLIDADO!$G23+CONSOLIDADO!$I23+CONSOLIDADO!$K23+CONSOLIDADO!$M23+CONSOLIDADO!$O23+CONSOLIDADO!$Q23-CONSOLIDADO!$F23-CONSOLIDADO!$H23-CONSOLIDADO!$J23-CONSOLIDADO!$L23-CONSOLIDADO!$N23-CONSOLIDADO!$P23-CONSOLIDADO!$R23</f>
        <v>0</v>
      </c>
      <c r="T23" s="3"/>
      <c r="U23" s="3"/>
      <c r="V23" s="3"/>
      <c r="W23" s="3"/>
      <c r="X23" s="3"/>
      <c r="Y23" s="3"/>
      <c r="Z23" s="3"/>
      <c r="AA23" s="3"/>
    </row>
    <row r="24" customFormat="false" ht="14.25" hidden="false" customHeight="true" outlineLevel="0" collapsed="false">
      <c r="A24" s="19" t="s">
        <v>30</v>
      </c>
      <c r="B24" s="34" t="s">
        <v>50</v>
      </c>
      <c r="C24" s="21" t="s">
        <v>61</v>
      </c>
      <c r="D24" s="22" t="s">
        <v>62</v>
      </c>
      <c r="E24" s="23" t="n">
        <v>3200</v>
      </c>
      <c r="F24" s="24" t="n">
        <f aca="false">Caryl!C10</f>
        <v>3200</v>
      </c>
      <c r="G24" s="23"/>
      <c r="H24" s="33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8" t="n">
        <f aca="false">CONSOLIDADO!$E24+CONSOLIDADO!$G24+CONSOLIDADO!$I24+CONSOLIDADO!$K24+CONSOLIDADO!$M24+CONSOLIDADO!$O24+CONSOLIDADO!$Q24-CONSOLIDADO!$F24-CONSOLIDADO!$H24-CONSOLIDADO!$J24-CONSOLIDADO!$L24-CONSOLIDADO!$N24-CONSOLIDADO!$P24-CONSOLIDADO!$R24</f>
        <v>0</v>
      </c>
      <c r="T24" s="3"/>
      <c r="U24" s="3"/>
      <c r="V24" s="3"/>
      <c r="W24" s="3"/>
      <c r="X24" s="3"/>
      <c r="Y24" s="3"/>
      <c r="Z24" s="3"/>
      <c r="AA24" s="3"/>
    </row>
    <row r="25" customFormat="false" ht="14.25" hidden="false" customHeight="true" outlineLevel="0" collapsed="false">
      <c r="A25" s="19" t="s">
        <v>30</v>
      </c>
      <c r="B25" s="34" t="s">
        <v>50</v>
      </c>
      <c r="C25" s="21" t="s">
        <v>63</v>
      </c>
      <c r="D25" s="22" t="s">
        <v>64</v>
      </c>
      <c r="E25" s="23" t="n">
        <v>3200</v>
      </c>
      <c r="F25" s="24" t="n">
        <f aca="false">Claiton!C10</f>
        <v>3200</v>
      </c>
      <c r="G25" s="23"/>
      <c r="H25" s="33"/>
      <c r="I25" s="23"/>
      <c r="J25" s="24"/>
      <c r="K25" s="23"/>
      <c r="L25" s="24"/>
      <c r="M25" s="23"/>
      <c r="N25" s="24"/>
      <c r="O25" s="23"/>
      <c r="P25" s="24"/>
      <c r="Q25" s="23"/>
      <c r="R25" s="24"/>
      <c r="S25" s="28" t="n">
        <f aca="false">CONSOLIDADO!$E25+CONSOLIDADO!$G25+CONSOLIDADO!$I25+CONSOLIDADO!$K25+CONSOLIDADO!$M25+CONSOLIDADO!$O25+CONSOLIDADO!$Q25-CONSOLIDADO!$F25-CONSOLIDADO!$H25-CONSOLIDADO!$J25-CONSOLIDADO!$L25-CONSOLIDADO!$N25-CONSOLIDADO!$P25-CONSOLIDADO!$R25</f>
        <v>0</v>
      </c>
      <c r="T25" s="3"/>
      <c r="U25" s="3"/>
      <c r="V25" s="3"/>
      <c r="W25" s="3"/>
      <c r="X25" s="3"/>
      <c r="Y25" s="3"/>
      <c r="Z25" s="3"/>
      <c r="AA25" s="3"/>
    </row>
    <row r="26" customFormat="false" ht="14.25" hidden="false" customHeight="true" outlineLevel="0" collapsed="false">
      <c r="A26" s="19" t="s">
        <v>30</v>
      </c>
      <c r="B26" s="34" t="s">
        <v>50</v>
      </c>
      <c r="C26" s="21" t="s">
        <v>65</v>
      </c>
      <c r="D26" s="35" t="n">
        <v>55489</v>
      </c>
      <c r="E26" s="23" t="n">
        <v>3200</v>
      </c>
      <c r="F26" s="24" t="n">
        <f aca="false">Cristiano!C10</f>
        <v>3200</v>
      </c>
      <c r="G26" s="23"/>
      <c r="H26" s="33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8" t="n">
        <f aca="false">CONSOLIDADO!$E26+CONSOLIDADO!$G26+CONSOLIDADO!$I26+CONSOLIDADO!$K26+CONSOLIDADO!$M26+CONSOLIDADO!$O26+CONSOLIDADO!$Q26-CONSOLIDADO!$F26-CONSOLIDADO!$H26-CONSOLIDADO!$J26-CONSOLIDADO!$L26-CONSOLIDADO!$N26-CONSOLIDADO!$P26-CONSOLIDADO!$R26</f>
        <v>0</v>
      </c>
      <c r="T26" s="3"/>
      <c r="U26" s="3"/>
      <c r="V26" s="3"/>
      <c r="W26" s="3"/>
      <c r="X26" s="3"/>
      <c r="Y26" s="3"/>
      <c r="Z26" s="3"/>
      <c r="AA26" s="3"/>
    </row>
    <row r="27" customFormat="false" ht="14.25" hidden="false" customHeight="true" outlineLevel="0" collapsed="false">
      <c r="A27" s="19" t="s">
        <v>30</v>
      </c>
      <c r="B27" s="34" t="s">
        <v>50</v>
      </c>
      <c r="C27" s="21" t="s">
        <v>66</v>
      </c>
      <c r="D27" s="22" t="s">
        <v>52</v>
      </c>
      <c r="E27" s="23" t="n">
        <v>3200</v>
      </c>
      <c r="F27" s="24" t="n">
        <f aca="false">Débora!C10</f>
        <v>3200</v>
      </c>
      <c r="G27" s="23"/>
      <c r="H27" s="33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8" t="n">
        <f aca="false">CONSOLIDADO!$E27+CONSOLIDADO!$G27+CONSOLIDADO!$I27+CONSOLIDADO!$K27+CONSOLIDADO!$M27+CONSOLIDADO!$O27+CONSOLIDADO!$Q27-CONSOLIDADO!$F27-CONSOLIDADO!$H27-CONSOLIDADO!$J27-CONSOLIDADO!$L27-CONSOLIDADO!$N27-CONSOLIDADO!$P27-CONSOLIDADO!$R27</f>
        <v>0</v>
      </c>
      <c r="T27" s="3"/>
      <c r="U27" s="3"/>
      <c r="V27" s="3"/>
      <c r="W27" s="3"/>
      <c r="X27" s="3"/>
      <c r="Y27" s="3"/>
      <c r="Z27" s="3"/>
      <c r="AA27" s="3"/>
    </row>
    <row r="28" customFormat="false" ht="14.25" hidden="false" customHeight="true" outlineLevel="0" collapsed="false">
      <c r="A28" s="19" t="s">
        <v>30</v>
      </c>
      <c r="B28" s="34" t="s">
        <v>50</v>
      </c>
      <c r="C28" s="21" t="s">
        <v>67</v>
      </c>
      <c r="D28" s="35" t="s">
        <v>68</v>
      </c>
      <c r="E28" s="23" t="n">
        <v>3200</v>
      </c>
      <c r="F28" s="24" t="n">
        <f aca="false">Evandro!C10</f>
        <v>3200</v>
      </c>
      <c r="G28" s="23"/>
      <c r="H28" s="33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8" t="n">
        <f aca="false">CONSOLIDADO!$E28+CONSOLIDADO!$G28+CONSOLIDADO!$I28+CONSOLIDADO!$K28+CONSOLIDADO!$M28+CONSOLIDADO!$O28+CONSOLIDADO!$Q28-CONSOLIDADO!$F28-CONSOLIDADO!$H28-CONSOLIDADO!$J28-CONSOLIDADO!$L28-CONSOLIDADO!$N28-CONSOLIDADO!$P28-CONSOLIDADO!$R28</f>
        <v>0</v>
      </c>
      <c r="T28" s="3"/>
      <c r="U28" s="3"/>
      <c r="V28" s="3"/>
      <c r="W28" s="3"/>
      <c r="X28" s="3"/>
      <c r="Y28" s="3"/>
      <c r="Z28" s="3"/>
      <c r="AA28" s="3"/>
    </row>
    <row r="29" customFormat="false" ht="14.25" hidden="false" customHeight="true" outlineLevel="0" collapsed="false">
      <c r="A29" s="19" t="s">
        <v>30</v>
      </c>
      <c r="B29" s="34" t="s">
        <v>50</v>
      </c>
      <c r="C29" s="21" t="s">
        <v>69</v>
      </c>
      <c r="D29" s="35" t="s">
        <v>70</v>
      </c>
      <c r="E29" s="23" t="n">
        <v>3200</v>
      </c>
      <c r="F29" s="24" t="n">
        <f aca="false">Flávio!C10</f>
        <v>3200</v>
      </c>
      <c r="G29" s="23"/>
      <c r="H29" s="33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8" t="n">
        <f aca="false">CONSOLIDADO!$E29+CONSOLIDADO!$G29+CONSOLIDADO!$I29+CONSOLIDADO!$K29+CONSOLIDADO!$M29+CONSOLIDADO!$O29+CONSOLIDADO!$Q29-CONSOLIDADO!$F29-CONSOLIDADO!$H29-CONSOLIDADO!$J29-CONSOLIDADO!$L29-CONSOLIDADO!$N29-CONSOLIDADO!$P29-CONSOLIDADO!$R29</f>
        <v>0</v>
      </c>
      <c r="T29" s="3"/>
      <c r="U29" s="3"/>
      <c r="V29" s="3"/>
      <c r="W29" s="3"/>
      <c r="X29" s="3"/>
      <c r="Y29" s="3"/>
      <c r="Z29" s="3"/>
      <c r="AA29" s="3"/>
    </row>
    <row r="30" customFormat="false" ht="14.25" hidden="false" customHeight="true" outlineLevel="0" collapsed="false">
      <c r="A30" s="19" t="s">
        <v>30</v>
      </c>
      <c r="B30" s="34" t="s">
        <v>50</v>
      </c>
      <c r="C30" s="21" t="s">
        <v>71</v>
      </c>
      <c r="D30" s="35" t="s">
        <v>72</v>
      </c>
      <c r="E30" s="23"/>
      <c r="F30" s="24"/>
      <c r="G30" s="30" t="n">
        <v>2300</v>
      </c>
      <c r="H30" s="33" t="n">
        <f aca="false">Gabriela!E10</f>
        <v>2297.65</v>
      </c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8" t="n">
        <f aca="false">CONSOLIDADO!$E30+CONSOLIDADO!$G30+CONSOLIDADO!$I30+CONSOLIDADO!$K30+CONSOLIDADO!$M30+CONSOLIDADO!$O30+CONSOLIDADO!$Q30-CONSOLIDADO!$F30-CONSOLIDADO!$H30-CONSOLIDADO!$J30-CONSOLIDADO!$L30-CONSOLIDADO!$N30-CONSOLIDADO!$P30-CONSOLIDADO!$R30</f>
        <v>2.35</v>
      </c>
      <c r="T30" s="3"/>
      <c r="U30" s="3"/>
      <c r="V30" s="3"/>
      <c r="W30" s="3"/>
      <c r="X30" s="3"/>
      <c r="Y30" s="3"/>
      <c r="Z30" s="3"/>
      <c r="AA30" s="3"/>
    </row>
    <row r="31" customFormat="false" ht="14.25" hidden="false" customHeight="true" outlineLevel="0" collapsed="false">
      <c r="A31" s="19" t="s">
        <v>30</v>
      </c>
      <c r="B31" s="34" t="s">
        <v>50</v>
      </c>
      <c r="C31" s="21" t="s">
        <v>73</v>
      </c>
      <c r="D31" s="35" t="s">
        <v>74</v>
      </c>
      <c r="E31" s="23" t="n">
        <v>3200</v>
      </c>
      <c r="F31" s="24" t="n">
        <f aca="false">Giane!C10</f>
        <v>3200</v>
      </c>
      <c r="G31" s="23"/>
      <c r="H31" s="33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8" t="n">
        <f aca="false">CONSOLIDADO!$E31+CONSOLIDADO!$G31+CONSOLIDADO!$I31+CONSOLIDADO!$K31+CONSOLIDADO!$M31+CONSOLIDADO!$O31+CONSOLIDADO!$Q31-CONSOLIDADO!$F31-CONSOLIDADO!$H31-CONSOLIDADO!$J31-CONSOLIDADO!$L31-CONSOLIDADO!$N31-CONSOLIDADO!$P31-CONSOLIDADO!$R31</f>
        <v>0</v>
      </c>
      <c r="T31" s="3"/>
      <c r="U31" s="3"/>
      <c r="V31" s="3"/>
      <c r="W31" s="3"/>
      <c r="X31" s="3"/>
      <c r="Y31" s="3"/>
      <c r="Z31" s="3"/>
      <c r="AA31" s="3"/>
    </row>
    <row r="32" customFormat="false" ht="14.25" hidden="false" customHeight="true" outlineLevel="0" collapsed="false">
      <c r="A32" s="19" t="s">
        <v>30</v>
      </c>
      <c r="B32" s="34" t="s">
        <v>50</v>
      </c>
      <c r="C32" s="21" t="s">
        <v>75</v>
      </c>
      <c r="D32" s="35" t="s">
        <v>76</v>
      </c>
      <c r="E32" s="23" t="n">
        <v>3200</v>
      </c>
      <c r="F32" s="24" t="n">
        <f aca="false">Gustavo!C10</f>
        <v>3200</v>
      </c>
      <c r="G32" s="23"/>
      <c r="H32" s="33"/>
      <c r="I32" s="23"/>
      <c r="J32" s="24"/>
      <c r="K32" s="23"/>
      <c r="L32" s="24"/>
      <c r="M32" s="23"/>
      <c r="N32" s="24"/>
      <c r="O32" s="23"/>
      <c r="P32" s="24"/>
      <c r="Q32" s="23"/>
      <c r="R32" s="24"/>
      <c r="S32" s="28" t="n">
        <f aca="false">CONSOLIDADO!$E32+CONSOLIDADO!$G32+CONSOLIDADO!$I32+CONSOLIDADO!$K32+CONSOLIDADO!$M32+CONSOLIDADO!$O32+CONSOLIDADO!$Q32-CONSOLIDADO!$F32-CONSOLIDADO!$H32-CONSOLIDADO!$J32-CONSOLIDADO!$L32-CONSOLIDADO!$N32-CONSOLIDADO!$P32-CONSOLIDADO!$R32</f>
        <v>0</v>
      </c>
      <c r="T32" s="3"/>
      <c r="U32" s="3"/>
      <c r="V32" s="3"/>
      <c r="W32" s="3"/>
      <c r="X32" s="3"/>
      <c r="Y32" s="3"/>
      <c r="Z32" s="3"/>
      <c r="AA32" s="3"/>
    </row>
    <row r="33" customFormat="false" ht="14.25" hidden="false" customHeight="true" outlineLevel="0" collapsed="false">
      <c r="A33" s="19" t="s">
        <v>30</v>
      </c>
      <c r="B33" s="34" t="s">
        <v>50</v>
      </c>
      <c r="C33" s="21" t="s">
        <v>77</v>
      </c>
      <c r="D33" s="35" t="s">
        <v>78</v>
      </c>
      <c r="E33" s="23" t="n">
        <v>3200</v>
      </c>
      <c r="F33" s="24" t="n">
        <f aca="false">Magnos!C10</f>
        <v>3200</v>
      </c>
      <c r="G33" s="23"/>
      <c r="H33" s="33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8" t="n">
        <f aca="false">CONSOLIDADO!$E33+CONSOLIDADO!$G33+CONSOLIDADO!$I33+CONSOLIDADO!$K33+CONSOLIDADO!$M33+CONSOLIDADO!$O33+CONSOLIDADO!$Q33-CONSOLIDADO!$F33-CONSOLIDADO!$H33-CONSOLIDADO!$J33-CONSOLIDADO!$L33-CONSOLIDADO!$N33-CONSOLIDADO!$P33-CONSOLIDADO!$R33</f>
        <v>0</v>
      </c>
      <c r="T33" s="3"/>
      <c r="U33" s="3"/>
      <c r="V33" s="3"/>
      <c r="W33" s="3"/>
      <c r="X33" s="3"/>
      <c r="Y33" s="3"/>
      <c r="Z33" s="3"/>
      <c r="AA33" s="3"/>
    </row>
    <row r="34" customFormat="false" ht="14.25" hidden="false" customHeight="true" outlineLevel="0" collapsed="false">
      <c r="A34" s="19" t="s">
        <v>30</v>
      </c>
      <c r="B34" s="34" t="s">
        <v>50</v>
      </c>
      <c r="C34" s="21" t="s">
        <v>79</v>
      </c>
      <c r="D34" s="35" t="s">
        <v>80</v>
      </c>
      <c r="E34" s="23" t="n">
        <v>3200</v>
      </c>
      <c r="F34" s="24" t="n">
        <f aca="false">Maurício!C10</f>
        <v>2800</v>
      </c>
      <c r="G34" s="23"/>
      <c r="H34" s="33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8" t="n">
        <f aca="false">CONSOLIDADO!$E34+CONSOLIDADO!$G34+CONSOLIDADO!$I34+CONSOLIDADO!$K34+CONSOLIDADO!$M34+CONSOLIDADO!$O34+CONSOLIDADO!$Q34-CONSOLIDADO!$F34-CONSOLIDADO!$H34-CONSOLIDADO!$J34-CONSOLIDADO!$L34-CONSOLIDADO!$N34-CONSOLIDADO!$P34-CONSOLIDADO!$R34</f>
        <v>400</v>
      </c>
      <c r="T34" s="3"/>
      <c r="U34" s="3"/>
      <c r="V34" s="3"/>
      <c r="W34" s="3"/>
      <c r="X34" s="3"/>
      <c r="Y34" s="3"/>
      <c r="Z34" s="3"/>
      <c r="AA34" s="3"/>
    </row>
    <row r="35" customFormat="false" ht="14.25" hidden="false" customHeight="true" outlineLevel="0" collapsed="false">
      <c r="A35" s="19" t="s">
        <v>30</v>
      </c>
      <c r="B35" s="34" t="s">
        <v>50</v>
      </c>
      <c r="C35" s="21" t="s">
        <v>81</v>
      </c>
      <c r="D35" s="35" t="s">
        <v>82</v>
      </c>
      <c r="E35" s="23"/>
      <c r="F35" s="24"/>
      <c r="G35" s="30" t="n">
        <v>2300</v>
      </c>
      <c r="H35" s="33" t="n">
        <f aca="false">Rene!E10</f>
        <v>2301.73</v>
      </c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8" t="n">
        <f aca="false">CONSOLIDADO!$E35+CONSOLIDADO!$G35+CONSOLIDADO!$I35+CONSOLIDADO!$K35+CONSOLIDADO!$M35+CONSOLIDADO!$O35+CONSOLIDADO!$Q35-CONSOLIDADO!$F35-CONSOLIDADO!$H35-CONSOLIDADO!$J35-CONSOLIDADO!$L35-CONSOLIDADO!$N35-CONSOLIDADO!$P35-CONSOLIDADO!$R35</f>
        <v>-1.73</v>
      </c>
      <c r="T35" s="3"/>
      <c r="U35" s="3"/>
      <c r="V35" s="3"/>
      <c r="W35" s="3"/>
      <c r="X35" s="3"/>
      <c r="Y35" s="3"/>
      <c r="Z35" s="3"/>
      <c r="AA35" s="3"/>
    </row>
    <row r="36" customFormat="false" ht="14.25" hidden="false" customHeight="true" outlineLevel="0" collapsed="false">
      <c r="A36" s="19" t="s">
        <v>30</v>
      </c>
      <c r="B36" s="34" t="s">
        <v>50</v>
      </c>
      <c r="C36" s="21" t="s">
        <v>83</v>
      </c>
      <c r="D36" s="35" t="s">
        <v>84</v>
      </c>
      <c r="E36" s="23" t="n">
        <v>3200</v>
      </c>
      <c r="F36" s="24" t="n">
        <f aca="false">Robinson!C10</f>
        <v>3200</v>
      </c>
      <c r="G36" s="23"/>
      <c r="H36" s="33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8" t="n">
        <f aca="false">CONSOLIDADO!$E36+CONSOLIDADO!$G36+CONSOLIDADO!$I36+CONSOLIDADO!$K36+CONSOLIDADO!$M36+CONSOLIDADO!$O36+CONSOLIDADO!$Q36-CONSOLIDADO!$F36-CONSOLIDADO!$H36-CONSOLIDADO!$J36-CONSOLIDADO!$L36-CONSOLIDADO!$N36-CONSOLIDADO!$P36-CONSOLIDADO!$R36</f>
        <v>0</v>
      </c>
      <c r="T36" s="3"/>
      <c r="U36" s="3"/>
      <c r="V36" s="3"/>
      <c r="W36" s="3"/>
      <c r="X36" s="3"/>
      <c r="Y36" s="3"/>
      <c r="Z36" s="3"/>
      <c r="AA36" s="3"/>
    </row>
    <row r="37" customFormat="false" ht="14.25" hidden="false" customHeight="true" outlineLevel="0" collapsed="false">
      <c r="A37" s="19" t="s">
        <v>30</v>
      </c>
      <c r="B37" s="34" t="s">
        <v>50</v>
      </c>
      <c r="C37" s="21" t="s">
        <v>85</v>
      </c>
      <c r="D37" s="35" t="s">
        <v>86</v>
      </c>
      <c r="E37" s="23" t="n">
        <v>3200</v>
      </c>
      <c r="F37" s="24" t="n">
        <f aca="false">Rodolfo!C10</f>
        <v>3200</v>
      </c>
      <c r="G37" s="23"/>
      <c r="H37" s="33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8" t="n">
        <f aca="false">CONSOLIDADO!$E37+CONSOLIDADO!$G37+CONSOLIDADO!$I37+CONSOLIDADO!$K37+CONSOLIDADO!$M37+CONSOLIDADO!$O37+CONSOLIDADO!$Q37-CONSOLIDADO!$F37-CONSOLIDADO!$H37-CONSOLIDADO!$J37-CONSOLIDADO!$L37-CONSOLIDADO!$N37-CONSOLIDADO!$P37-CONSOLIDADO!$R37</f>
        <v>0</v>
      </c>
      <c r="T37" s="3"/>
      <c r="U37" s="3"/>
      <c r="V37" s="3"/>
      <c r="W37" s="3"/>
      <c r="X37" s="3"/>
      <c r="Y37" s="3"/>
      <c r="Z37" s="3"/>
      <c r="AA37" s="3"/>
    </row>
    <row r="38" customFormat="false" ht="14.25" hidden="false" customHeight="true" outlineLevel="0" collapsed="false">
      <c r="A38" s="19" t="s">
        <v>30</v>
      </c>
      <c r="B38" s="34" t="s">
        <v>50</v>
      </c>
      <c r="C38" s="21" t="s">
        <v>87</v>
      </c>
      <c r="D38" s="35" t="s">
        <v>88</v>
      </c>
      <c r="E38" s="23" t="n">
        <v>3200</v>
      </c>
      <c r="F38" s="24" t="n">
        <f aca="false">Tiago!C10</f>
        <v>3200</v>
      </c>
      <c r="G38" s="23"/>
      <c r="H38" s="33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8" t="n">
        <f aca="false">CONSOLIDADO!$E38+CONSOLIDADO!$G38+CONSOLIDADO!$I38+CONSOLIDADO!$K38+CONSOLIDADO!$M38+CONSOLIDADO!$O38+CONSOLIDADO!$Q38-CONSOLIDADO!$F38-CONSOLIDADO!$H38-CONSOLIDADO!$J38-CONSOLIDADO!$L38-CONSOLIDADO!$N38-CONSOLIDADO!$P38-CONSOLIDADO!$R38</f>
        <v>0</v>
      </c>
      <c r="T38" s="3"/>
      <c r="U38" s="3"/>
      <c r="V38" s="3"/>
      <c r="W38" s="3"/>
      <c r="X38" s="3"/>
      <c r="Y38" s="3"/>
      <c r="Z38" s="3"/>
      <c r="AA38" s="3"/>
    </row>
    <row r="39" customFormat="false" ht="14.25" hidden="false" customHeight="true" outlineLevel="0" collapsed="false">
      <c r="A39" s="19" t="s">
        <v>30</v>
      </c>
      <c r="B39" s="34" t="s">
        <v>50</v>
      </c>
      <c r="C39" s="21" t="s">
        <v>89</v>
      </c>
      <c r="D39" s="35" t="s">
        <v>90</v>
      </c>
      <c r="E39" s="23" t="n">
        <v>3200</v>
      </c>
      <c r="F39" s="24" t="n">
        <f aca="false">Viviane!C10</f>
        <v>3200</v>
      </c>
      <c r="G39" s="23"/>
      <c r="H39" s="33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8" t="n">
        <f aca="false">CONSOLIDADO!$E39+CONSOLIDADO!$G39+CONSOLIDADO!$I39+CONSOLIDADO!$K39+CONSOLIDADO!$M39+CONSOLIDADO!$O39+CONSOLIDADO!$Q39-CONSOLIDADO!$F39-CONSOLIDADO!$H39-CONSOLIDADO!$J39-CONSOLIDADO!$L39-CONSOLIDADO!$N39-CONSOLIDADO!$P39-CONSOLIDADO!$R39</f>
        <v>0</v>
      </c>
      <c r="T39" s="3"/>
      <c r="U39" s="3"/>
      <c r="V39" s="3"/>
      <c r="W39" s="3"/>
      <c r="X39" s="3"/>
      <c r="Y39" s="3"/>
      <c r="Z39" s="3"/>
      <c r="AA39" s="3"/>
    </row>
    <row r="40" customFormat="false" ht="14.25" hidden="false" customHeight="true" outlineLevel="0" collapsed="false">
      <c r="A40" s="19" t="s">
        <v>30</v>
      </c>
      <c r="B40" s="34" t="s">
        <v>50</v>
      </c>
      <c r="C40" s="21" t="s">
        <v>91</v>
      </c>
      <c r="D40" s="35" t="s">
        <v>92</v>
      </c>
      <c r="E40" s="23" t="n">
        <v>3200</v>
      </c>
      <c r="F40" s="24" t="n">
        <f aca="false">William!C10</f>
        <v>3200</v>
      </c>
      <c r="G40" s="23"/>
      <c r="H40" s="33"/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8" t="n">
        <f aca="false">CONSOLIDADO!$E40+CONSOLIDADO!$G40+CONSOLIDADO!$I40+CONSOLIDADO!$K40+CONSOLIDADO!$M40+CONSOLIDADO!$O40+CONSOLIDADO!$Q40-CONSOLIDADO!$F40-CONSOLIDADO!$H40-CONSOLIDADO!$J40-CONSOLIDADO!$L40-CONSOLIDADO!$N40-CONSOLIDADO!$P40-CONSOLIDADO!$R40</f>
        <v>0</v>
      </c>
      <c r="T40" s="3"/>
      <c r="U40" s="3"/>
      <c r="V40" s="3"/>
      <c r="W40" s="3"/>
      <c r="X40" s="3"/>
      <c r="Y40" s="3"/>
      <c r="Z40" s="3"/>
      <c r="AA40" s="3"/>
    </row>
    <row r="41" customFormat="false" ht="14.25" hidden="false" customHeight="true" outlineLevel="0" collapsed="false">
      <c r="A41" s="36" t="s">
        <v>93</v>
      </c>
      <c r="B41" s="20" t="s">
        <v>31</v>
      </c>
      <c r="C41" s="37" t="s">
        <v>94</v>
      </c>
      <c r="D41" s="38" t="s">
        <v>95</v>
      </c>
      <c r="E41" s="30" t="n">
        <f aca="false">4500-1700</f>
        <v>2800</v>
      </c>
      <c r="F41" s="24" t="n">
        <f aca="false">Samuel!C10</f>
        <v>2800</v>
      </c>
      <c r="G41" s="30" t="n">
        <f aca="false">1000+1700</f>
        <v>2700</v>
      </c>
      <c r="H41" s="33" t="n">
        <f aca="false">Samuel!E10</f>
        <v>2657.69</v>
      </c>
      <c r="I41" s="23"/>
      <c r="J41" s="24"/>
      <c r="K41" s="23"/>
      <c r="L41" s="24"/>
      <c r="M41" s="23"/>
      <c r="N41" s="24"/>
      <c r="O41" s="30" t="n">
        <f aca="false">1000-1000</f>
        <v>0</v>
      </c>
      <c r="P41" s="24"/>
      <c r="Q41" s="23"/>
      <c r="R41" s="24"/>
      <c r="S41" s="28" t="n">
        <f aca="false">CONSOLIDADO!$E41+CONSOLIDADO!$G41+CONSOLIDADO!$I41+CONSOLIDADO!$K41+CONSOLIDADO!$M41+CONSOLIDADO!$O41+CONSOLIDADO!$Q41-CONSOLIDADO!$F41-CONSOLIDADO!$H41-CONSOLIDADO!$J41-CONSOLIDADO!$L41-CONSOLIDADO!$N41-CONSOLIDADO!$P41-CONSOLIDADO!$R41</f>
        <v>42.31</v>
      </c>
      <c r="T41" s="3"/>
      <c r="U41" s="3"/>
      <c r="V41" s="3"/>
      <c r="W41" s="3"/>
      <c r="X41" s="3"/>
      <c r="Y41" s="3"/>
      <c r="Z41" s="3"/>
      <c r="AA41" s="3"/>
    </row>
    <row r="42" customFormat="false" ht="14.25" hidden="false" customHeight="true" outlineLevel="0" collapsed="false">
      <c r="A42" s="36" t="s">
        <v>93</v>
      </c>
      <c r="B42" s="20" t="s">
        <v>31</v>
      </c>
      <c r="C42" s="37" t="s">
        <v>96</v>
      </c>
      <c r="D42" s="38" t="s">
        <v>97</v>
      </c>
      <c r="E42" s="30" t="n">
        <v>2800</v>
      </c>
      <c r="F42" s="24" t="n">
        <f aca="false">Cesar!C10</f>
        <v>2800</v>
      </c>
      <c r="G42" s="30" t="n">
        <v>2300</v>
      </c>
      <c r="H42" s="33" t="n">
        <f aca="false">Cesar!E10</f>
        <v>2302.07</v>
      </c>
      <c r="I42" s="23"/>
      <c r="J42" s="24"/>
      <c r="K42" s="23"/>
      <c r="L42" s="24"/>
      <c r="M42" s="23"/>
      <c r="N42" s="24"/>
      <c r="O42" s="23"/>
      <c r="P42" s="24"/>
      <c r="Q42" s="23"/>
      <c r="R42" s="24"/>
      <c r="S42" s="28" t="n">
        <f aca="false">CONSOLIDADO!$E42+CONSOLIDADO!$G42+CONSOLIDADO!$I42+CONSOLIDADO!$K42+CONSOLIDADO!$M42+CONSOLIDADO!$O42+CONSOLIDADO!$Q42-CONSOLIDADO!$F42-CONSOLIDADO!$H42-CONSOLIDADO!$J42-CONSOLIDADO!$L42-CONSOLIDADO!$N42-CONSOLIDADO!$P42-CONSOLIDADO!$R42</f>
        <v>-2.07</v>
      </c>
      <c r="T42" s="3"/>
      <c r="U42" s="3"/>
      <c r="V42" s="3"/>
      <c r="W42" s="3"/>
      <c r="X42" s="3"/>
      <c r="Y42" s="3"/>
      <c r="Z42" s="3"/>
      <c r="AA42" s="3"/>
    </row>
    <row r="43" customFormat="false" ht="14.25" hidden="false" customHeight="true" outlineLevel="0" collapsed="false">
      <c r="A43" s="36" t="s">
        <v>93</v>
      </c>
      <c r="B43" s="34" t="s">
        <v>50</v>
      </c>
      <c r="C43" s="37" t="s">
        <v>98</v>
      </c>
      <c r="D43" s="38" t="s">
        <v>99</v>
      </c>
      <c r="E43" s="30" t="n">
        <v>2800</v>
      </c>
      <c r="F43" s="24" t="n">
        <f aca="false">Rutineia!C10</f>
        <v>2800</v>
      </c>
      <c r="G43" s="23"/>
      <c r="H43" s="33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8" t="n">
        <f aca="false">CONSOLIDADO!$E43+CONSOLIDADO!$G43+CONSOLIDADO!$I43+CONSOLIDADO!$K43+CONSOLIDADO!$M43+CONSOLIDADO!$O43+CONSOLIDADO!$Q43-CONSOLIDADO!$F43-CONSOLIDADO!$H43-CONSOLIDADO!$J43-CONSOLIDADO!$L43-CONSOLIDADO!$N43-CONSOLIDADO!$P43-CONSOLIDADO!$R43</f>
        <v>0</v>
      </c>
      <c r="T43" s="3"/>
      <c r="U43" s="3"/>
      <c r="V43" s="3"/>
      <c r="W43" s="3"/>
      <c r="X43" s="3"/>
      <c r="Y43" s="3"/>
      <c r="Z43" s="3"/>
      <c r="AA43" s="3"/>
    </row>
    <row r="44" customFormat="false" ht="14.25" hidden="false" customHeight="true" outlineLevel="0" collapsed="false">
      <c r="A44" s="36" t="s">
        <v>93</v>
      </c>
      <c r="B44" s="34" t="s">
        <v>50</v>
      </c>
      <c r="C44" s="37" t="s">
        <v>100</v>
      </c>
      <c r="D44" s="38" t="s">
        <v>101</v>
      </c>
      <c r="E44" s="30" t="n">
        <v>2800</v>
      </c>
      <c r="F44" s="24" t="n">
        <f aca="false">Ronaldo!C10</f>
        <v>2800</v>
      </c>
      <c r="G44" s="23"/>
      <c r="H44" s="33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8" t="n">
        <f aca="false">CONSOLIDADO!$E44+CONSOLIDADO!$G44+CONSOLIDADO!$I44+CONSOLIDADO!$K44+CONSOLIDADO!$M44+CONSOLIDADO!$O44+CONSOLIDADO!$Q44-CONSOLIDADO!$F44-CONSOLIDADO!$H44-CONSOLIDADO!$J44-CONSOLIDADO!$L44-CONSOLIDADO!$N44-CONSOLIDADO!$P44-CONSOLIDADO!$R44</f>
        <v>0</v>
      </c>
      <c r="T44" s="3"/>
      <c r="U44" s="3"/>
      <c r="V44" s="3"/>
      <c r="W44" s="3"/>
      <c r="X44" s="3"/>
      <c r="Y44" s="3"/>
      <c r="Z44" s="3"/>
      <c r="AA44" s="3"/>
    </row>
    <row r="45" customFormat="false" ht="14.25" hidden="false" customHeight="true" outlineLevel="0" collapsed="false">
      <c r="A45" s="36" t="s">
        <v>93</v>
      </c>
      <c r="B45" s="34" t="s">
        <v>50</v>
      </c>
      <c r="C45" s="37" t="s">
        <v>102</v>
      </c>
      <c r="D45" s="38" t="s">
        <v>103</v>
      </c>
      <c r="E45" s="30" t="n">
        <v>2800</v>
      </c>
      <c r="F45" s="24" t="n">
        <f aca="false">Natália!C10</f>
        <v>2800</v>
      </c>
      <c r="G45" s="23"/>
      <c r="H45" s="33"/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8" t="n">
        <f aca="false">CONSOLIDADO!$E45+CONSOLIDADO!$G45+CONSOLIDADO!$I45+CONSOLIDADO!$K45+CONSOLIDADO!$M45+CONSOLIDADO!$O45+CONSOLIDADO!$Q45-CONSOLIDADO!$F45-CONSOLIDADO!$H45-CONSOLIDADO!$J45-CONSOLIDADO!$L45-CONSOLIDADO!$N45-CONSOLIDADO!$P45-CONSOLIDADO!$R45</f>
        <v>0</v>
      </c>
      <c r="T45" s="3"/>
      <c r="U45" s="3"/>
      <c r="V45" s="3"/>
      <c r="W45" s="3"/>
      <c r="X45" s="3"/>
      <c r="Y45" s="3"/>
      <c r="Z45" s="3"/>
      <c r="AA45" s="3"/>
    </row>
    <row r="46" customFormat="false" ht="14.25" hidden="false" customHeight="true" outlineLevel="0" collapsed="false">
      <c r="A46" s="36" t="s">
        <v>93</v>
      </c>
      <c r="B46" s="34" t="s">
        <v>50</v>
      </c>
      <c r="C46" s="37" t="s">
        <v>104</v>
      </c>
      <c r="D46" s="38" t="s">
        <v>105</v>
      </c>
      <c r="E46" s="30" t="n">
        <v>2800</v>
      </c>
      <c r="F46" s="24" t="n">
        <f aca="false">Fernanda!C10</f>
        <v>2800</v>
      </c>
      <c r="G46" s="23"/>
      <c r="H46" s="33"/>
      <c r="I46" s="23"/>
      <c r="J46" s="24"/>
      <c r="K46" s="23"/>
      <c r="L46" s="24"/>
      <c r="M46" s="23"/>
      <c r="N46" s="24"/>
      <c r="O46" s="23"/>
      <c r="P46" s="24"/>
      <c r="Q46" s="23"/>
      <c r="R46" s="24"/>
      <c r="S46" s="28" t="n">
        <f aca="false">CONSOLIDADO!$E46+CONSOLIDADO!$G46+CONSOLIDADO!$I46+CONSOLIDADO!$K46+CONSOLIDADO!$M46+CONSOLIDADO!$O46+CONSOLIDADO!$Q46-CONSOLIDADO!$F46-CONSOLIDADO!$H46-CONSOLIDADO!$J46-CONSOLIDADO!$L46-CONSOLIDADO!$N46-CONSOLIDADO!$P46-CONSOLIDADO!$R46</f>
        <v>0</v>
      </c>
      <c r="T46" s="3"/>
      <c r="U46" s="3"/>
      <c r="V46" s="3"/>
      <c r="W46" s="3"/>
      <c r="X46" s="3"/>
      <c r="Y46" s="3"/>
      <c r="Z46" s="3"/>
      <c r="AA46" s="3"/>
    </row>
    <row r="47" customFormat="false" ht="14.25" hidden="false" customHeight="true" outlineLevel="0" collapsed="false">
      <c r="A47" s="36" t="s">
        <v>93</v>
      </c>
      <c r="B47" s="34" t="s">
        <v>50</v>
      </c>
      <c r="C47" s="37" t="s">
        <v>106</v>
      </c>
      <c r="D47" s="38" t="s">
        <v>107</v>
      </c>
      <c r="E47" s="30" t="n">
        <v>2800</v>
      </c>
      <c r="F47" s="24" t="n">
        <f aca="false">Marcos!C10</f>
        <v>2800</v>
      </c>
      <c r="G47" s="23"/>
      <c r="H47" s="33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8" t="n">
        <f aca="false">CONSOLIDADO!$E47+CONSOLIDADO!$G47+CONSOLIDADO!$I47+CONSOLIDADO!$K47+CONSOLIDADO!$M47+CONSOLIDADO!$O47+CONSOLIDADO!$Q47-CONSOLIDADO!$F47-CONSOLIDADO!$H47-CONSOLIDADO!$J47-CONSOLIDADO!$L47-CONSOLIDADO!$N47-CONSOLIDADO!$P47-CONSOLIDADO!$R47</f>
        <v>0</v>
      </c>
      <c r="T47" s="3"/>
      <c r="U47" s="3"/>
      <c r="V47" s="3"/>
      <c r="W47" s="3"/>
      <c r="X47" s="3"/>
      <c r="Y47" s="3"/>
      <c r="Z47" s="3"/>
      <c r="AA47" s="3"/>
    </row>
    <row r="48" customFormat="false" ht="14.25" hidden="false" customHeight="true" outlineLevel="0" collapsed="false">
      <c r="A48" s="36" t="s">
        <v>93</v>
      </c>
      <c r="B48" s="34" t="s">
        <v>50</v>
      </c>
      <c r="C48" s="37" t="s">
        <v>108</v>
      </c>
      <c r="D48" s="38" t="s">
        <v>109</v>
      </c>
      <c r="E48" s="30" t="n">
        <v>2800</v>
      </c>
      <c r="F48" s="24" t="n">
        <f aca="false">Lucas!C10</f>
        <v>2800</v>
      </c>
      <c r="G48" s="23"/>
      <c r="H48" s="33"/>
      <c r="I48" s="23"/>
      <c r="J48" s="24"/>
      <c r="K48" s="23"/>
      <c r="L48" s="24"/>
      <c r="M48" s="23"/>
      <c r="N48" s="24"/>
      <c r="O48" s="23"/>
      <c r="P48" s="24"/>
      <c r="Q48" s="23"/>
      <c r="R48" s="24"/>
      <c r="S48" s="28" t="n">
        <f aca="false">CONSOLIDADO!$E48+CONSOLIDADO!$G48+CONSOLIDADO!$I48+CONSOLIDADO!$K48+CONSOLIDADO!$M48+CONSOLIDADO!$O48+CONSOLIDADO!$Q48-CONSOLIDADO!$F48-CONSOLIDADO!$H48-CONSOLIDADO!$J48-CONSOLIDADO!$L48-CONSOLIDADO!$N48-CONSOLIDADO!$P48-CONSOLIDADO!$R48</f>
        <v>0</v>
      </c>
      <c r="T48" s="3"/>
      <c r="U48" s="3"/>
      <c r="V48" s="3"/>
      <c r="W48" s="3"/>
      <c r="X48" s="3"/>
      <c r="Y48" s="3"/>
      <c r="Z48" s="3"/>
      <c r="AA48" s="3"/>
    </row>
    <row r="49" customFormat="false" ht="14.25" hidden="false" customHeight="true" outlineLevel="0" collapsed="false">
      <c r="A49" s="36" t="s">
        <v>93</v>
      </c>
      <c r="B49" s="34" t="s">
        <v>50</v>
      </c>
      <c r="C49" s="37" t="s">
        <v>110</v>
      </c>
      <c r="D49" s="38" t="s">
        <v>111</v>
      </c>
      <c r="E49" s="30" t="n">
        <v>2800</v>
      </c>
      <c r="F49" s="24" t="n">
        <f aca="false">'Alexandre B'!C10</f>
        <v>2800</v>
      </c>
      <c r="G49" s="23"/>
      <c r="H49" s="33"/>
      <c r="I49" s="23"/>
      <c r="J49" s="24"/>
      <c r="K49" s="23"/>
      <c r="L49" s="24"/>
      <c r="M49" s="23"/>
      <c r="N49" s="24"/>
      <c r="O49" s="23"/>
      <c r="P49" s="24"/>
      <c r="Q49" s="23"/>
      <c r="R49" s="24"/>
      <c r="S49" s="28" t="n">
        <f aca="false">CONSOLIDADO!$E49+CONSOLIDADO!$G49+CONSOLIDADO!$I49+CONSOLIDADO!$K49+CONSOLIDADO!$M49+CONSOLIDADO!$O49+CONSOLIDADO!$Q49-CONSOLIDADO!$F49-CONSOLIDADO!$H49-CONSOLIDADO!$J49-CONSOLIDADO!$L49-CONSOLIDADO!$N49-CONSOLIDADO!$P49-CONSOLIDADO!$R49</f>
        <v>0</v>
      </c>
      <c r="T49" s="3"/>
      <c r="U49" s="3"/>
      <c r="V49" s="3"/>
      <c r="W49" s="3"/>
      <c r="X49" s="3"/>
      <c r="Y49" s="3"/>
      <c r="Z49" s="3"/>
      <c r="AA49" s="3"/>
    </row>
    <row r="50" customFormat="false" ht="14.25" hidden="false" customHeight="true" outlineLevel="0" collapsed="false">
      <c r="A50" s="36" t="s">
        <v>93</v>
      </c>
      <c r="B50" s="34" t="s">
        <v>50</v>
      </c>
      <c r="C50" s="37" t="s">
        <v>112</v>
      </c>
      <c r="D50" s="38" t="s">
        <v>113</v>
      </c>
      <c r="E50" s="30" t="n">
        <v>2800</v>
      </c>
      <c r="F50" s="24" t="n">
        <f aca="false">Tatiana!C10</f>
        <v>2800</v>
      </c>
      <c r="G50" s="23"/>
      <c r="H50" s="33"/>
      <c r="I50" s="23"/>
      <c r="J50" s="24"/>
      <c r="K50" s="23"/>
      <c r="L50" s="24"/>
      <c r="M50" s="23"/>
      <c r="N50" s="24"/>
      <c r="O50" s="23"/>
      <c r="P50" s="24"/>
      <c r="Q50" s="23"/>
      <c r="R50" s="24"/>
      <c r="S50" s="28" t="n">
        <f aca="false">CONSOLIDADO!$E50+CONSOLIDADO!$G50+CONSOLIDADO!$I50+CONSOLIDADO!$K50+CONSOLIDADO!$M50+CONSOLIDADO!$O50+CONSOLIDADO!$Q50-CONSOLIDADO!$F50-CONSOLIDADO!$H50-CONSOLIDADO!$J50-CONSOLIDADO!$L50-CONSOLIDADO!$N50-CONSOLIDADO!$P50-CONSOLIDADO!$R50</f>
        <v>0</v>
      </c>
      <c r="T50" s="3"/>
      <c r="U50" s="3"/>
      <c r="V50" s="3"/>
      <c r="W50" s="3"/>
      <c r="X50" s="3"/>
      <c r="Y50" s="3"/>
      <c r="Z50" s="3"/>
      <c r="AA50" s="3"/>
    </row>
    <row r="51" customFormat="false" ht="14.25" hidden="false" customHeight="true" outlineLevel="0" collapsed="false">
      <c r="A51" s="36" t="s">
        <v>93</v>
      </c>
      <c r="B51" s="34" t="s">
        <v>50</v>
      </c>
      <c r="C51" s="37" t="s">
        <v>114</v>
      </c>
      <c r="D51" s="38" t="s">
        <v>115</v>
      </c>
      <c r="E51" s="30" t="n">
        <v>2800</v>
      </c>
      <c r="F51" s="24" t="n">
        <f aca="false">Aécio!C10</f>
        <v>2800</v>
      </c>
      <c r="G51" s="23"/>
      <c r="H51" s="33"/>
      <c r="I51" s="23"/>
      <c r="J51" s="24"/>
      <c r="K51" s="23"/>
      <c r="L51" s="24"/>
      <c r="M51" s="23"/>
      <c r="N51" s="24"/>
      <c r="O51" s="23"/>
      <c r="P51" s="24"/>
      <c r="Q51" s="23"/>
      <c r="R51" s="24"/>
      <c r="S51" s="28" t="n">
        <f aca="false">CONSOLIDADO!$E51+CONSOLIDADO!$G51+CONSOLIDADO!$I51+CONSOLIDADO!$K51+CONSOLIDADO!$M51+CONSOLIDADO!$O51+CONSOLIDADO!$Q51-CONSOLIDADO!$F51-CONSOLIDADO!$H51-CONSOLIDADO!$J51-CONSOLIDADO!$L51-CONSOLIDADO!$N51-CONSOLIDADO!$P51-CONSOLIDADO!$R51</f>
        <v>0</v>
      </c>
      <c r="T51" s="3"/>
      <c r="U51" s="3"/>
      <c r="V51" s="3"/>
      <c r="W51" s="3"/>
      <c r="X51" s="3"/>
      <c r="Y51" s="3"/>
      <c r="Z51" s="3"/>
      <c r="AA51" s="3"/>
    </row>
    <row r="52" customFormat="false" ht="14.25" hidden="false" customHeight="true" outlineLevel="0" collapsed="false">
      <c r="A52" s="36" t="s">
        <v>93</v>
      </c>
      <c r="B52" s="34" t="s">
        <v>50</v>
      </c>
      <c r="C52" s="37" t="s">
        <v>116</v>
      </c>
      <c r="D52" s="38" t="s">
        <v>117</v>
      </c>
      <c r="E52" s="30" t="n">
        <v>2800</v>
      </c>
      <c r="F52" s="24" t="n">
        <f aca="false">Daniel!C10</f>
        <v>2800</v>
      </c>
      <c r="G52" s="23"/>
      <c r="H52" s="33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8" t="n">
        <f aca="false">CONSOLIDADO!$E52+CONSOLIDADO!$G52+CONSOLIDADO!$I52+CONSOLIDADO!$K52+CONSOLIDADO!$M52+CONSOLIDADO!$O52+CONSOLIDADO!$Q52-CONSOLIDADO!$F52-CONSOLIDADO!$H52-CONSOLIDADO!$J52-CONSOLIDADO!$L52-CONSOLIDADO!$N52-CONSOLIDADO!$P52-CONSOLIDADO!$R52</f>
        <v>0</v>
      </c>
      <c r="T52" s="3"/>
      <c r="U52" s="3"/>
      <c r="V52" s="3"/>
      <c r="W52" s="3"/>
      <c r="X52" s="3"/>
      <c r="Y52" s="3"/>
      <c r="Z52" s="3"/>
      <c r="AA52" s="3"/>
    </row>
    <row r="53" customFormat="false" ht="14.25" hidden="false" customHeight="true" outlineLevel="0" collapsed="false">
      <c r="A53" s="36" t="s">
        <v>93</v>
      </c>
      <c r="B53" s="34" t="s">
        <v>50</v>
      </c>
      <c r="C53" s="37" t="s">
        <v>118</v>
      </c>
      <c r="D53" s="38" t="s">
        <v>119</v>
      </c>
      <c r="E53" s="30" t="n">
        <v>2800</v>
      </c>
      <c r="F53" s="24" t="n">
        <f aca="false">Leandro!C10</f>
        <v>2800</v>
      </c>
      <c r="G53" s="23"/>
      <c r="H53" s="33"/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28" t="n">
        <f aca="false">CONSOLIDADO!$E53+CONSOLIDADO!$G53+CONSOLIDADO!$I53+CONSOLIDADO!$K53+CONSOLIDADO!$M53+CONSOLIDADO!$O53+CONSOLIDADO!$Q53-CONSOLIDADO!$F53-CONSOLIDADO!$H53-CONSOLIDADO!$J53-CONSOLIDADO!$L53-CONSOLIDADO!$N53-CONSOLIDADO!$P53-CONSOLIDADO!$R53</f>
        <v>0</v>
      </c>
      <c r="T53" s="3"/>
      <c r="U53" s="3"/>
      <c r="V53" s="3"/>
      <c r="W53" s="3"/>
      <c r="X53" s="3"/>
      <c r="Y53" s="3"/>
      <c r="Z53" s="3"/>
      <c r="AA53" s="3"/>
    </row>
    <row r="54" customFormat="false" ht="14.25" hidden="false" customHeight="true" outlineLevel="0" collapsed="false">
      <c r="A54" s="39"/>
      <c r="B54" s="40"/>
      <c r="C54" s="41"/>
      <c r="D54" s="42" t="s">
        <v>120</v>
      </c>
      <c r="E54" s="43" t="n">
        <f aca="false">SUM(E7:E53)</f>
        <v>131800</v>
      </c>
      <c r="F54" s="44" t="n">
        <f aca="false">SUM(F7:F53)</f>
        <v>131400</v>
      </c>
      <c r="G54" s="43" t="n">
        <f aca="false">SUM(G7:G53)</f>
        <v>21996.02</v>
      </c>
      <c r="H54" s="43" t="n">
        <f aca="false">SUM(H7:H53)</f>
        <v>21787.2</v>
      </c>
      <c r="I54" s="45" t="n">
        <f aca="false">SUM(I7:I53)</f>
        <v>0</v>
      </c>
      <c r="J54" s="45" t="n">
        <f aca="false">SUM(J7:J53)</f>
        <v>0</v>
      </c>
      <c r="K54" s="45" t="n">
        <f aca="false">SUM(K7:K53)</f>
        <v>0</v>
      </c>
      <c r="L54" s="45" t="n">
        <f aca="false">SUM(L7:L53)</f>
        <v>0</v>
      </c>
      <c r="M54" s="45" t="n">
        <f aca="false">SUM(M7:M53)</f>
        <v>0</v>
      </c>
      <c r="N54" s="45" t="n">
        <f aca="false">SUM(N7:N53)</f>
        <v>0</v>
      </c>
      <c r="O54" s="43" t="n">
        <f aca="false">SUM(O7:O53)</f>
        <v>1150</v>
      </c>
      <c r="P54" s="43" t="n">
        <f aca="false">SUM(P7:P53)</f>
        <v>1150</v>
      </c>
      <c r="Q54" s="45" t="n">
        <f aca="false">SUM(Q7:Q53)</f>
        <v>0</v>
      </c>
      <c r="R54" s="45" t="n">
        <f aca="false">SUM(R7:R53)</f>
        <v>0</v>
      </c>
      <c r="S54" s="43"/>
      <c r="T54" s="3"/>
      <c r="U54" s="3"/>
      <c r="V54" s="3"/>
      <c r="W54" s="3"/>
      <c r="X54" s="3"/>
      <c r="Y54" s="3"/>
      <c r="Z54" s="3"/>
      <c r="AA54" s="3"/>
    </row>
    <row r="55" customFormat="false" ht="14.25" hidden="false" customHeight="true" outlineLevel="0" collapsed="false">
      <c r="A55" s="46"/>
      <c r="B55" s="47"/>
      <c r="C55" s="48"/>
      <c r="D55" s="49" t="s">
        <v>121</v>
      </c>
      <c r="E55" s="50"/>
      <c r="F55" s="51" t="n">
        <f aca="false">E54-F54</f>
        <v>400</v>
      </c>
      <c r="G55" s="50"/>
      <c r="H55" s="51" t="n">
        <f aca="false">G54-H54</f>
        <v>208.82</v>
      </c>
      <c r="I55" s="51"/>
      <c r="J55" s="51"/>
      <c r="K55" s="51"/>
      <c r="L55" s="51"/>
      <c r="M55" s="50"/>
      <c r="N55" s="51"/>
      <c r="O55" s="50"/>
      <c r="P55" s="51"/>
      <c r="Q55" s="51"/>
      <c r="R55" s="51"/>
      <c r="S55" s="51"/>
      <c r="T55" s="3"/>
      <c r="U55" s="3"/>
      <c r="V55" s="3"/>
      <c r="W55" s="3"/>
      <c r="X55" s="3"/>
      <c r="Y55" s="3"/>
      <c r="Z55" s="3"/>
      <c r="AA55" s="3"/>
    </row>
    <row r="56" customFormat="false" ht="14.25" hidden="false" customHeight="true" outlineLevel="0" collapsed="false">
      <c r="A56" s="52"/>
      <c r="B56" s="53"/>
      <c r="C56" s="54" t="s">
        <v>122</v>
      </c>
      <c r="D56" s="55"/>
      <c r="E56" s="56" t="n">
        <v>89600</v>
      </c>
      <c r="F56" s="57"/>
      <c r="G56" s="56" t="n">
        <v>12796.02</v>
      </c>
      <c r="H56" s="57"/>
      <c r="I56" s="57"/>
      <c r="J56" s="57"/>
      <c r="K56" s="57"/>
      <c r="L56" s="57"/>
      <c r="M56" s="56" t="n">
        <v>1000</v>
      </c>
      <c r="N56" s="57"/>
      <c r="O56" s="56" t="n">
        <v>6950</v>
      </c>
      <c r="P56" s="57"/>
      <c r="Q56" s="57"/>
      <c r="R56" s="57"/>
      <c r="S56" s="57" t="n">
        <f aca="false">SUM(CONSOLIDADO!$E56+CONSOLIDADO!$G56+CONSOLIDADO!$I56+CONSOLIDADO!$K56+CONSOLIDADO!$M56+CONSOLIDADO!$O56+CONSOLIDADO!$Q56)</f>
        <v>110346.02</v>
      </c>
      <c r="T56" s="3"/>
      <c r="U56" s="3"/>
      <c r="V56" s="3"/>
      <c r="W56" s="3"/>
      <c r="X56" s="3"/>
      <c r="Y56" s="3"/>
      <c r="Z56" s="3"/>
      <c r="AA56" s="3"/>
    </row>
    <row r="57" customFormat="false" ht="14.25" hidden="false" customHeight="true" outlineLevel="0" collapsed="false">
      <c r="A57" s="58"/>
      <c r="B57" s="58"/>
      <c r="C57" s="59" t="s">
        <v>123</v>
      </c>
      <c r="D57" s="60"/>
      <c r="E57" s="61" t="n">
        <v>38100</v>
      </c>
      <c r="F57" s="62"/>
      <c r="G57" s="63" t="n">
        <v>0</v>
      </c>
      <c r="H57" s="60"/>
      <c r="I57" s="60"/>
      <c r="J57" s="60"/>
      <c r="K57" s="60"/>
      <c r="L57" s="60"/>
      <c r="M57" s="60"/>
      <c r="N57" s="60"/>
      <c r="O57" s="61" t="n">
        <v>1000</v>
      </c>
      <c r="P57" s="60"/>
      <c r="Q57" s="60"/>
      <c r="R57" s="60"/>
      <c r="S57" s="60"/>
      <c r="T57" s="3"/>
      <c r="U57" s="3"/>
      <c r="V57" s="3"/>
      <c r="W57" s="3"/>
      <c r="X57" s="3"/>
      <c r="Y57" s="3"/>
      <c r="Z57" s="3"/>
      <c r="AA57" s="3"/>
    </row>
    <row r="58" customFormat="false" ht="14.25" hidden="false" customHeight="true" outlineLevel="0" collapsed="false">
      <c r="A58" s="64"/>
      <c r="B58" s="64"/>
      <c r="C58" s="65"/>
      <c r="D58" s="66"/>
      <c r="E58" s="67"/>
      <c r="F58" s="68"/>
      <c r="G58" s="69"/>
      <c r="H58" s="68"/>
      <c r="I58" s="70"/>
      <c r="J58" s="70"/>
      <c r="K58" s="3"/>
      <c r="L58" s="3"/>
      <c r="M58" s="3"/>
      <c r="N58" s="3"/>
      <c r="O58" s="3"/>
      <c r="P58" s="3"/>
      <c r="Q58" s="3"/>
      <c r="R58" s="3"/>
      <c r="S58" s="71"/>
      <c r="T58" s="3"/>
      <c r="U58" s="3"/>
      <c r="V58" s="3"/>
      <c r="W58" s="3"/>
      <c r="X58" s="3"/>
      <c r="Y58" s="3"/>
      <c r="Z58" s="3"/>
      <c r="AA58" s="3"/>
    </row>
    <row r="59" customFormat="false" ht="14.25" hidden="false" customHeight="true" outlineLevel="0" collapsed="false">
      <c r="A59" s="72"/>
      <c r="B59" s="72" t="n">
        <v>1</v>
      </c>
      <c r="C59" s="73" t="s">
        <v>124</v>
      </c>
      <c r="D59" s="74"/>
      <c r="E59" s="75" t="n">
        <v>148294.11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71"/>
      <c r="T59" s="3"/>
      <c r="U59" s="3"/>
      <c r="V59" s="3"/>
      <c r="W59" s="3"/>
      <c r="X59" s="3"/>
      <c r="Y59" s="3"/>
      <c r="Z59" s="3"/>
      <c r="AA59" s="3"/>
    </row>
    <row r="60" customFormat="false" ht="14.25" hidden="false" customHeight="true" outlineLevel="0" collapsed="false">
      <c r="A60" s="72"/>
      <c r="B60" s="72" t="n">
        <v>2</v>
      </c>
      <c r="C60" s="73" t="s">
        <v>125</v>
      </c>
      <c r="D60" s="76"/>
      <c r="E60" s="77" t="n">
        <f aca="false">E59</f>
        <v>148294.11</v>
      </c>
      <c r="F60" s="3" t="s">
        <v>126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78"/>
      <c r="T60" s="3"/>
      <c r="U60" s="3"/>
      <c r="V60" s="3"/>
      <c r="W60" s="3"/>
      <c r="X60" s="3"/>
      <c r="Y60" s="3"/>
      <c r="Z60" s="3"/>
      <c r="AA60" s="3"/>
    </row>
    <row r="61" customFormat="false" ht="14.25" hidden="false" customHeight="true" outlineLevel="0" collapsed="false">
      <c r="A61" s="72"/>
      <c r="B61" s="72" t="n">
        <v>3</v>
      </c>
      <c r="C61" s="79" t="s">
        <v>127</v>
      </c>
      <c r="D61" s="76"/>
      <c r="E61" s="75" t="n">
        <f aca="false">F55+H55</f>
        <v>608.82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78"/>
      <c r="T61" s="3"/>
      <c r="U61" s="3"/>
      <c r="V61" s="3"/>
      <c r="W61" s="3"/>
      <c r="X61" s="3"/>
      <c r="Y61" s="3"/>
      <c r="Z61" s="3"/>
      <c r="AA61" s="3"/>
    </row>
    <row r="62" customFormat="false" ht="14.25" hidden="false" customHeight="true" outlineLevel="0" collapsed="false">
      <c r="A62" s="72"/>
      <c r="B62" s="72" t="n">
        <v>4</v>
      </c>
      <c r="C62" s="73" t="s">
        <v>128</v>
      </c>
      <c r="D62" s="80"/>
      <c r="E62" s="75" t="n">
        <f aca="false">E61</f>
        <v>608.82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70"/>
      <c r="T62" s="3"/>
      <c r="U62" s="3"/>
      <c r="V62" s="3"/>
      <c r="W62" s="3"/>
      <c r="X62" s="3"/>
      <c r="Y62" s="3"/>
      <c r="Z62" s="3"/>
      <c r="AA62" s="3"/>
    </row>
    <row r="63" customFormat="false" ht="14.25" hidden="false" customHeight="true" outlineLevel="0" collapsed="false">
      <c r="A63" s="6"/>
      <c r="B63" s="6"/>
      <c r="C63" s="3"/>
      <c r="D63" s="3"/>
      <c r="H63" s="65"/>
      <c r="I63" s="3"/>
      <c r="J63" s="3"/>
      <c r="K63" s="3"/>
      <c r="L63" s="3"/>
      <c r="M63" s="3"/>
      <c r="N63" s="3"/>
      <c r="O63" s="3"/>
      <c r="P63" s="3"/>
      <c r="R63" s="3"/>
      <c r="S63" s="65"/>
      <c r="T63" s="3"/>
      <c r="U63" s="3"/>
      <c r="V63" s="3"/>
      <c r="W63" s="3"/>
      <c r="X63" s="3"/>
      <c r="Y63" s="3"/>
      <c r="Z63" s="3"/>
      <c r="AA63" s="3"/>
    </row>
    <row r="64" customFormat="false" ht="14.25" hidden="false" customHeight="true" outlineLevel="0" collapsed="false">
      <c r="A64" s="6"/>
      <c r="B64" s="6"/>
      <c r="C64" s="81" t="s">
        <v>129</v>
      </c>
      <c r="D64" s="82"/>
      <c r="H64" s="3"/>
      <c r="I64" s="3"/>
      <c r="J64" s="3"/>
      <c r="K64" s="3"/>
      <c r="L64" s="3"/>
      <c r="M64" s="3"/>
      <c r="N64" s="3"/>
      <c r="O64" s="3"/>
      <c r="P64" s="3"/>
      <c r="Q64" s="65"/>
      <c r="R64" s="65"/>
      <c r="S64" s="3"/>
      <c r="T64" s="3"/>
      <c r="U64" s="3"/>
      <c r="V64" s="3"/>
      <c r="W64" s="3"/>
      <c r="X64" s="3"/>
      <c r="Y64" s="3"/>
      <c r="Z64" s="3"/>
      <c r="AA64" s="3"/>
    </row>
    <row r="65" customFormat="false" ht="14.25" hidden="false" customHeight="true" outlineLevel="0" collapsed="false">
      <c r="A65" s="6"/>
      <c r="B65" s="6"/>
      <c r="C65" s="3"/>
      <c r="D65" s="3"/>
      <c r="H65" s="3"/>
      <c r="I65" s="3"/>
      <c r="J65" s="3"/>
      <c r="K65" s="3"/>
      <c r="L65" s="3"/>
      <c r="M65" s="3"/>
      <c r="N65" s="3"/>
      <c r="O65" s="3"/>
      <c r="P65" s="3"/>
      <c r="Q65" s="65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customFormat="false" ht="14.25" hidden="false" customHeight="true" outlineLevel="0" collapsed="false">
      <c r="A66" s="6"/>
      <c r="B66" s="6"/>
      <c r="C66" s="3"/>
      <c r="D66" s="3"/>
      <c r="H66" s="3"/>
      <c r="I66" s="3"/>
      <c r="J66" s="3"/>
      <c r="K66" s="3"/>
      <c r="L66" s="3"/>
      <c r="M66" s="3"/>
      <c r="N66" s="3"/>
      <c r="O66" s="3"/>
      <c r="P66" s="3"/>
      <c r="Q66" s="65"/>
      <c r="R66" s="65"/>
      <c r="S66" s="3"/>
      <c r="T66" s="3"/>
      <c r="U66" s="3"/>
      <c r="V66" s="3"/>
      <c r="W66" s="3"/>
      <c r="X66" s="3"/>
      <c r="Y66" s="3"/>
      <c r="Z66" s="3"/>
      <c r="AA66" s="3"/>
    </row>
    <row r="67" customFormat="false" ht="14.25" hidden="false" customHeight="true" outlineLevel="0" collapsed="false">
      <c r="A67" s="6"/>
      <c r="B67" s="6"/>
      <c r="C67" s="3"/>
      <c r="D67" s="3"/>
      <c r="E67" s="83"/>
      <c r="G67" s="3"/>
      <c r="H67" s="3"/>
      <c r="I67" s="3"/>
      <c r="J67" s="3"/>
      <c r="K67" s="3"/>
      <c r="L67" s="3"/>
      <c r="M67" s="3"/>
      <c r="N67" s="3"/>
      <c r="O67" s="3"/>
      <c r="P67" s="3"/>
      <c r="Q67" s="84"/>
      <c r="R67" s="65"/>
      <c r="S67" s="3"/>
      <c r="T67" s="3"/>
      <c r="U67" s="3"/>
      <c r="V67" s="3"/>
      <c r="W67" s="3"/>
      <c r="X67" s="3"/>
      <c r="Y67" s="3"/>
      <c r="Z67" s="3"/>
      <c r="AA67" s="3"/>
    </row>
    <row r="68" customFormat="false" ht="14.25" hidden="false" customHeight="true" outlineLevel="0" collapsed="false">
      <c r="A68" s="6"/>
      <c r="B68" s="6"/>
      <c r="C68" s="3"/>
      <c r="D68" s="3"/>
      <c r="E68" s="6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customFormat="false" ht="14.25" hidden="false" customHeight="true" outlineLevel="0" collapsed="false">
      <c r="A69" s="6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customFormat="false" ht="14.25" hidden="false" customHeight="true" outlineLevel="0" collapsed="false">
      <c r="A70" s="6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customFormat="false" ht="14.25" hidden="false" customHeight="true" outlineLevel="0" collapsed="false">
      <c r="A71" s="6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customFormat="false" ht="14.25" hidden="false" customHeight="true" outlineLevel="0" collapsed="false">
      <c r="A72" s="6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customFormat="false" ht="14.25" hidden="false" customHeight="true" outlineLevel="0" collapsed="false">
      <c r="A73" s="6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customFormat="false" ht="14.25" hidden="false" customHeight="true" outlineLevel="0" collapsed="false">
      <c r="A74" s="6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customFormat="false" ht="14.25" hidden="false" customHeight="true" outlineLevel="0" collapsed="false">
      <c r="A75" s="6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customFormat="false" ht="14.25" hidden="false" customHeight="true" outlineLevel="0" collapsed="false">
      <c r="A76" s="6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customFormat="false" ht="14.25" hidden="false" customHeight="true" outlineLevel="0" collapsed="false">
      <c r="A77" s="6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customFormat="false" ht="14.25" hidden="false" customHeight="true" outlineLevel="0" collapsed="false">
      <c r="A78" s="6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customFormat="false" ht="14.25" hidden="false" customHeight="true" outlineLevel="0" collapsed="false">
      <c r="A79" s="6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customFormat="false" ht="14.25" hidden="false" customHeight="true" outlineLevel="0" collapsed="false">
      <c r="A80" s="6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customFormat="false" ht="14.25" hidden="false" customHeight="true" outlineLevel="0" collapsed="false">
      <c r="A81" s="6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customFormat="false" ht="14.25" hidden="false" customHeight="true" outlineLevel="0" collapsed="false">
      <c r="A82" s="6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customFormat="false" ht="14.25" hidden="false" customHeight="true" outlineLevel="0" collapsed="false">
      <c r="A83" s="6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customFormat="false" ht="14.25" hidden="false" customHeight="true" outlineLevel="0" collapsed="false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customFormat="false" ht="14.25" hidden="false" customHeight="true" outlineLevel="0" collapsed="false">
      <c r="A85" s="6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customFormat="false" ht="14.25" hidden="false" customHeight="true" outlineLevel="0" collapsed="false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customFormat="false" ht="14.25" hidden="false" customHeight="true" outlineLevel="0" collapsed="false">
      <c r="A87" s="6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customFormat="false" ht="14.25" hidden="false" customHeight="true" outlineLevel="0" collapsed="false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customFormat="false" ht="14.25" hidden="false" customHeight="true" outlineLevel="0" collapsed="false">
      <c r="A89" s="6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customFormat="false" ht="14.25" hidden="false" customHeight="true" outlineLevel="0" collapsed="false">
      <c r="A90" s="6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customFormat="false" ht="14.25" hidden="false" customHeight="true" outlineLevel="0" collapsed="false">
      <c r="A91" s="6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customFormat="false" ht="14.25" hidden="false" customHeight="true" outlineLevel="0" collapsed="false">
      <c r="A92" s="6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customFormat="false" ht="14.25" hidden="false" customHeight="true" outlineLevel="0" collapsed="false">
      <c r="A93" s="6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customFormat="false" ht="14.25" hidden="false" customHeight="true" outlineLevel="0" collapsed="false">
      <c r="A94" s="6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customFormat="false" ht="14.25" hidden="false" customHeight="true" outlineLevel="0" collapsed="false">
      <c r="A95" s="6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customFormat="false" ht="14.25" hidden="false" customHeight="true" outlineLevel="0" collapsed="false">
      <c r="A96" s="6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customFormat="false" ht="14.25" hidden="false" customHeight="true" outlineLevel="0" collapsed="false">
      <c r="A97" s="6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customFormat="false" ht="14.25" hidden="false" customHeight="true" outlineLevel="0" collapsed="false">
      <c r="A98" s="6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customFormat="false" ht="14.25" hidden="false" customHeight="true" outlineLevel="0" collapsed="false">
      <c r="A99" s="6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customFormat="false" ht="14.25" hidden="false" customHeight="true" outlineLevel="0" collapsed="false">
      <c r="A100" s="6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customFormat="false" ht="14.25" hidden="false" customHeight="true" outlineLevel="0" collapsed="false">
      <c r="A101" s="6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customFormat="false" ht="14.25" hidden="false" customHeight="true" outlineLevel="0" collapsed="false">
      <c r="A102" s="6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customFormat="false" ht="14.25" hidden="false" customHeight="true" outlineLevel="0" collapsed="false">
      <c r="A103" s="6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customFormat="false" ht="14.25" hidden="false" customHeight="true" outlineLevel="0" collapsed="false">
      <c r="A104" s="6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customFormat="false" ht="14.25" hidden="false" customHeight="true" outlineLevel="0" collapsed="false">
      <c r="A105" s="6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customFormat="false" ht="14.25" hidden="false" customHeight="true" outlineLevel="0" collapsed="false">
      <c r="A106" s="6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customFormat="false" ht="14.25" hidden="false" customHeight="true" outlineLevel="0" collapsed="false">
      <c r="A107" s="6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customFormat="false" ht="14.25" hidden="false" customHeight="true" outlineLevel="0" collapsed="false">
      <c r="A108" s="6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customFormat="false" ht="14.25" hidden="false" customHeight="true" outlineLevel="0" collapsed="false">
      <c r="A109" s="6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customFormat="false" ht="14.25" hidden="false" customHeight="true" outlineLevel="0" collapsed="false">
      <c r="A110" s="6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customFormat="false" ht="14.25" hidden="false" customHeight="true" outlineLevel="0" collapsed="false">
      <c r="A111" s="6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customFormat="false" ht="14.25" hidden="false" customHeight="true" outlineLevel="0" collapsed="false">
      <c r="A112" s="6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customFormat="false" ht="14.25" hidden="false" customHeight="true" outlineLevel="0" collapsed="false">
      <c r="A113" s="6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customFormat="false" ht="14.25" hidden="false" customHeight="true" outlineLevel="0" collapsed="false">
      <c r="A114" s="6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customFormat="false" ht="14.25" hidden="false" customHeight="true" outlineLevel="0" collapsed="false">
      <c r="A115" s="6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customFormat="false" ht="14.25" hidden="false" customHeight="true" outlineLevel="0" collapsed="false">
      <c r="A116" s="6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customFormat="false" ht="14.25" hidden="false" customHeight="true" outlineLevel="0" collapsed="false">
      <c r="A117" s="6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customFormat="false" ht="14.25" hidden="false" customHeight="true" outlineLevel="0" collapsed="false">
      <c r="A118" s="6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customFormat="false" ht="14.25" hidden="false" customHeight="true" outlineLevel="0" collapsed="false">
      <c r="A119" s="6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customFormat="false" ht="14.25" hidden="false" customHeight="true" outlineLevel="0" collapsed="false">
      <c r="A120" s="6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customFormat="false" ht="14.25" hidden="false" customHeight="true" outlineLevel="0" collapsed="false">
      <c r="A121" s="6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customFormat="false" ht="14.25" hidden="false" customHeight="true" outlineLevel="0" collapsed="false">
      <c r="A122" s="6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customFormat="false" ht="14.25" hidden="false" customHeight="true" outlineLevel="0" collapsed="false">
      <c r="A123" s="6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customFormat="false" ht="14.25" hidden="false" customHeight="true" outlineLevel="0" collapsed="false">
      <c r="A124" s="6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customFormat="false" ht="14.25" hidden="false" customHeight="true" outlineLevel="0" collapsed="false">
      <c r="A125" s="6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customFormat="false" ht="14.25" hidden="false" customHeight="true" outlineLevel="0" collapsed="false">
      <c r="A126" s="6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customFormat="false" ht="14.25" hidden="false" customHeight="true" outlineLevel="0" collapsed="false">
      <c r="A127" s="6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customFormat="false" ht="14.25" hidden="false" customHeight="true" outlineLevel="0" collapsed="false">
      <c r="A128" s="6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customFormat="false" ht="14.25" hidden="false" customHeight="true" outlineLevel="0" collapsed="false">
      <c r="A129" s="6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customFormat="false" ht="14.25" hidden="false" customHeight="true" outlineLevel="0" collapsed="false">
      <c r="A130" s="6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customFormat="false" ht="14.25" hidden="false" customHeight="true" outlineLevel="0" collapsed="false">
      <c r="A131" s="6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customFormat="false" ht="14.25" hidden="false" customHeight="true" outlineLevel="0" collapsed="false">
      <c r="A132" s="6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customFormat="false" ht="14.25" hidden="false" customHeight="true" outlineLevel="0" collapsed="false">
      <c r="A133" s="6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customFormat="false" ht="14.25" hidden="false" customHeight="true" outlineLevel="0" collapsed="false">
      <c r="A134" s="6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customFormat="false" ht="14.25" hidden="false" customHeight="true" outlineLevel="0" collapsed="false">
      <c r="A135" s="6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customFormat="false" ht="14.25" hidden="false" customHeight="true" outlineLevel="0" collapsed="false">
      <c r="A136" s="6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customFormat="false" ht="14.25" hidden="false" customHeight="true" outlineLevel="0" collapsed="false">
      <c r="A137" s="6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customFormat="false" ht="14.25" hidden="false" customHeight="true" outlineLevel="0" collapsed="false">
      <c r="A138" s="6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customFormat="false" ht="14.25" hidden="false" customHeight="true" outlineLevel="0" collapsed="false">
      <c r="A139" s="6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customFormat="false" ht="14.25" hidden="false" customHeight="true" outlineLevel="0" collapsed="false">
      <c r="A140" s="6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customFormat="false" ht="14.25" hidden="false" customHeight="true" outlineLevel="0" collapsed="false">
      <c r="A141" s="6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customFormat="false" ht="14.25" hidden="false" customHeight="true" outlineLevel="0" collapsed="false">
      <c r="A142" s="6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customFormat="false" ht="14.25" hidden="false" customHeight="true" outlineLevel="0" collapsed="false">
      <c r="A143" s="6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customFormat="false" ht="14.25" hidden="false" customHeight="true" outlineLevel="0" collapsed="false">
      <c r="A144" s="6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customFormat="false" ht="14.25" hidden="false" customHeight="true" outlineLevel="0" collapsed="false">
      <c r="A145" s="6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customFormat="false" ht="14.25" hidden="false" customHeight="true" outlineLevel="0" collapsed="false">
      <c r="A146" s="6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customFormat="false" ht="14.25" hidden="false" customHeight="true" outlineLevel="0" collapsed="false">
      <c r="A147" s="6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customFormat="false" ht="14.25" hidden="false" customHeight="true" outlineLevel="0" collapsed="false">
      <c r="A148" s="6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customFormat="false" ht="14.25" hidden="false" customHeight="true" outlineLevel="0" collapsed="false">
      <c r="A149" s="6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customFormat="false" ht="14.25" hidden="false" customHeight="true" outlineLevel="0" collapsed="false">
      <c r="A150" s="6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customFormat="false" ht="14.25" hidden="false" customHeight="true" outlineLevel="0" collapsed="false">
      <c r="A151" s="6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customFormat="false" ht="14.25" hidden="false" customHeight="true" outlineLevel="0" collapsed="false">
      <c r="A152" s="6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customFormat="false" ht="14.25" hidden="false" customHeight="true" outlineLevel="0" collapsed="false">
      <c r="A153" s="6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customFormat="false" ht="14.25" hidden="false" customHeight="true" outlineLevel="0" collapsed="false">
      <c r="A154" s="6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customFormat="false" ht="14.25" hidden="false" customHeight="true" outlineLevel="0" collapsed="false">
      <c r="A155" s="6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customFormat="false" ht="14.25" hidden="false" customHeight="true" outlineLevel="0" collapsed="false">
      <c r="A156" s="6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customFormat="false" ht="14.25" hidden="false" customHeight="true" outlineLevel="0" collapsed="false">
      <c r="A157" s="6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customFormat="false" ht="14.25" hidden="false" customHeight="true" outlineLevel="0" collapsed="false">
      <c r="A158" s="6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customFormat="false" ht="14.25" hidden="false" customHeight="true" outlineLevel="0" collapsed="false">
      <c r="A159" s="6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customFormat="false" ht="14.25" hidden="false" customHeight="true" outlineLevel="0" collapsed="false">
      <c r="A160" s="6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customFormat="false" ht="14.25" hidden="false" customHeight="true" outlineLevel="0" collapsed="false">
      <c r="A161" s="6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customFormat="false" ht="14.25" hidden="false" customHeight="true" outlineLevel="0" collapsed="false">
      <c r="A162" s="6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customFormat="false" ht="14.25" hidden="false" customHeight="true" outlineLevel="0" collapsed="false">
      <c r="A163" s="6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customFormat="false" ht="14.25" hidden="false" customHeight="true" outlineLevel="0" collapsed="false">
      <c r="A164" s="6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customFormat="false" ht="14.25" hidden="false" customHeight="true" outlineLevel="0" collapsed="false">
      <c r="A165" s="6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customFormat="false" ht="14.25" hidden="false" customHeight="true" outlineLevel="0" collapsed="false">
      <c r="A166" s="6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customFormat="false" ht="14.25" hidden="false" customHeight="true" outlineLevel="0" collapsed="false">
      <c r="A167" s="6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customFormat="false" ht="14.25" hidden="false" customHeight="true" outlineLevel="0" collapsed="false">
      <c r="A168" s="6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customFormat="false" ht="14.25" hidden="false" customHeight="true" outlineLevel="0" collapsed="false">
      <c r="A169" s="6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customFormat="false" ht="14.25" hidden="false" customHeight="true" outlineLevel="0" collapsed="false">
      <c r="A170" s="6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customFormat="false" ht="14.25" hidden="false" customHeight="true" outlineLevel="0" collapsed="false">
      <c r="A171" s="6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customFormat="false" ht="14.25" hidden="false" customHeight="true" outlineLevel="0" collapsed="false">
      <c r="A172" s="6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customFormat="false" ht="14.25" hidden="false" customHeight="true" outlineLevel="0" collapsed="false">
      <c r="A173" s="6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customFormat="false" ht="14.25" hidden="false" customHeight="true" outlineLevel="0" collapsed="false">
      <c r="A174" s="6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customFormat="false" ht="14.25" hidden="false" customHeight="true" outlineLevel="0" collapsed="false">
      <c r="A175" s="6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customFormat="false" ht="14.25" hidden="false" customHeight="true" outlineLevel="0" collapsed="false">
      <c r="A176" s="6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customFormat="false" ht="14.25" hidden="false" customHeight="true" outlineLevel="0" collapsed="false">
      <c r="A177" s="6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customFormat="false" ht="14.25" hidden="false" customHeight="true" outlineLevel="0" collapsed="false">
      <c r="A178" s="6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customFormat="false" ht="14.25" hidden="false" customHeight="true" outlineLevel="0" collapsed="false">
      <c r="A179" s="6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customFormat="false" ht="14.25" hidden="false" customHeight="true" outlineLevel="0" collapsed="false">
      <c r="A180" s="6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customFormat="false" ht="14.25" hidden="false" customHeight="true" outlineLevel="0" collapsed="false">
      <c r="A181" s="6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customFormat="false" ht="14.25" hidden="false" customHeight="true" outlineLevel="0" collapsed="false">
      <c r="A182" s="6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customFormat="false" ht="14.25" hidden="false" customHeight="true" outlineLevel="0" collapsed="false">
      <c r="A183" s="6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customFormat="false" ht="14.25" hidden="false" customHeight="true" outlineLevel="0" collapsed="false">
      <c r="A184" s="6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customFormat="false" ht="14.25" hidden="false" customHeight="true" outlineLevel="0" collapsed="false">
      <c r="A185" s="6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customFormat="false" ht="14.25" hidden="false" customHeight="true" outlineLevel="0" collapsed="false">
      <c r="A186" s="6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customFormat="false" ht="14.25" hidden="false" customHeight="true" outlineLevel="0" collapsed="false">
      <c r="A187" s="6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customFormat="false" ht="14.25" hidden="false" customHeight="true" outlineLevel="0" collapsed="false">
      <c r="A188" s="6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customFormat="false" ht="14.25" hidden="false" customHeight="true" outlineLevel="0" collapsed="false">
      <c r="A189" s="6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customFormat="false" ht="14.25" hidden="false" customHeight="true" outlineLevel="0" collapsed="false">
      <c r="A190" s="6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customFormat="false" ht="14.25" hidden="false" customHeight="true" outlineLevel="0" collapsed="false">
      <c r="A191" s="6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customFormat="false" ht="14.25" hidden="false" customHeight="true" outlineLevel="0" collapsed="false">
      <c r="A192" s="6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customFormat="false" ht="14.25" hidden="false" customHeight="true" outlineLevel="0" collapsed="false">
      <c r="A193" s="6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customFormat="false" ht="14.25" hidden="false" customHeight="true" outlineLevel="0" collapsed="false">
      <c r="A194" s="6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customFormat="false" ht="14.25" hidden="false" customHeight="true" outlineLevel="0" collapsed="false">
      <c r="A195" s="6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customFormat="false" ht="14.25" hidden="false" customHeight="true" outlineLevel="0" collapsed="false">
      <c r="A196" s="6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customFormat="false" ht="14.25" hidden="false" customHeight="true" outlineLevel="0" collapsed="false">
      <c r="A197" s="6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customFormat="false" ht="14.25" hidden="false" customHeight="true" outlineLevel="0" collapsed="false">
      <c r="A198" s="6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customFormat="false" ht="14.25" hidden="false" customHeight="true" outlineLevel="0" collapsed="false">
      <c r="A199" s="6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customFormat="false" ht="14.25" hidden="false" customHeight="true" outlineLevel="0" collapsed="false">
      <c r="A200" s="6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customFormat="false" ht="14.25" hidden="false" customHeight="true" outlineLevel="0" collapsed="false">
      <c r="A201" s="6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customFormat="false" ht="14.25" hidden="false" customHeight="true" outlineLevel="0" collapsed="false">
      <c r="A202" s="6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customFormat="false" ht="14.25" hidden="false" customHeight="true" outlineLevel="0" collapsed="false">
      <c r="A203" s="6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customFormat="false" ht="14.25" hidden="false" customHeight="true" outlineLevel="0" collapsed="false">
      <c r="A204" s="6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customFormat="false" ht="14.25" hidden="false" customHeight="true" outlineLevel="0" collapsed="false">
      <c r="A205" s="6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customFormat="false" ht="14.25" hidden="false" customHeight="true" outlineLevel="0" collapsed="false">
      <c r="A206" s="6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customFormat="false" ht="14.25" hidden="false" customHeight="true" outlineLevel="0" collapsed="false">
      <c r="A207" s="6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customFormat="false" ht="14.25" hidden="false" customHeight="true" outlineLevel="0" collapsed="false">
      <c r="A208" s="6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customFormat="false" ht="14.25" hidden="false" customHeight="true" outlineLevel="0" collapsed="false">
      <c r="A209" s="6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customFormat="false" ht="14.25" hidden="false" customHeight="true" outlineLevel="0" collapsed="false">
      <c r="A210" s="6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customFormat="false" ht="14.25" hidden="false" customHeight="true" outlineLevel="0" collapsed="false">
      <c r="A211" s="6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customFormat="false" ht="14.25" hidden="false" customHeight="true" outlineLevel="0" collapsed="false">
      <c r="A212" s="6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customFormat="false" ht="14.25" hidden="false" customHeight="true" outlineLevel="0" collapsed="false">
      <c r="A213" s="6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customFormat="false" ht="14.25" hidden="false" customHeight="true" outlineLevel="0" collapsed="false">
      <c r="A214" s="6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customFormat="false" ht="14.25" hidden="false" customHeight="true" outlineLevel="0" collapsed="false">
      <c r="A215" s="6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customFormat="false" ht="14.25" hidden="false" customHeight="true" outlineLevel="0" collapsed="false">
      <c r="A216" s="6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customFormat="false" ht="14.25" hidden="false" customHeight="true" outlineLevel="0" collapsed="false">
      <c r="A217" s="6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customFormat="false" ht="14.25" hidden="false" customHeight="true" outlineLevel="0" collapsed="false">
      <c r="A218" s="6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customFormat="false" ht="14.25" hidden="false" customHeight="true" outlineLevel="0" collapsed="false">
      <c r="A219" s="6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customFormat="false" ht="14.25" hidden="false" customHeight="true" outlineLevel="0" collapsed="false">
      <c r="A220" s="6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customFormat="false" ht="14.25" hidden="false" customHeight="true" outlineLevel="0" collapsed="false">
      <c r="A221" s="6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customFormat="false" ht="14.25" hidden="false" customHeight="true" outlineLevel="0" collapsed="false">
      <c r="A222" s="6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customFormat="false" ht="14.25" hidden="false" customHeight="true" outlineLevel="0" collapsed="false">
      <c r="A223" s="6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customFormat="false" ht="14.25" hidden="false" customHeight="true" outlineLevel="0" collapsed="false">
      <c r="A224" s="6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customFormat="false" ht="14.25" hidden="false" customHeight="true" outlineLevel="0" collapsed="false">
      <c r="A225" s="6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customFormat="false" ht="14.25" hidden="false" customHeight="true" outlineLevel="0" collapsed="false">
      <c r="A226" s="6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customFormat="false" ht="14.25" hidden="false" customHeight="true" outlineLevel="0" collapsed="false">
      <c r="A227" s="6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customFormat="false" ht="14.25" hidden="false" customHeight="true" outlineLevel="0" collapsed="false">
      <c r="A228" s="6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customFormat="false" ht="14.25" hidden="false" customHeight="true" outlineLevel="0" collapsed="false">
      <c r="A229" s="6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customFormat="false" ht="14.25" hidden="false" customHeight="true" outlineLevel="0" collapsed="false">
      <c r="A230" s="6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customFormat="false" ht="14.25" hidden="false" customHeight="true" outlineLevel="0" collapsed="false">
      <c r="A231" s="6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customFormat="false" ht="14.25" hidden="false" customHeight="true" outlineLevel="0" collapsed="false">
      <c r="A232" s="6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customFormat="false" ht="14.25" hidden="false" customHeight="true" outlineLevel="0" collapsed="false">
      <c r="A233" s="6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customFormat="false" ht="14.25" hidden="false" customHeight="true" outlineLevel="0" collapsed="false">
      <c r="A234" s="6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customFormat="false" ht="14.25" hidden="false" customHeight="true" outlineLevel="0" collapsed="false">
      <c r="A235" s="6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customFormat="false" ht="14.25" hidden="false" customHeight="true" outlineLevel="0" collapsed="false">
      <c r="A236" s="6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customFormat="false" ht="14.25" hidden="false" customHeight="true" outlineLevel="0" collapsed="false">
      <c r="A237" s="6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customFormat="false" ht="14.25" hidden="false" customHeight="true" outlineLevel="0" collapsed="false">
      <c r="A238" s="6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customFormat="false" ht="14.25" hidden="false" customHeight="true" outlineLevel="0" collapsed="false">
      <c r="A239" s="6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customFormat="false" ht="14.25" hidden="false" customHeight="true" outlineLevel="0" collapsed="false">
      <c r="A240" s="6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customFormat="false" ht="14.25" hidden="false" customHeight="true" outlineLevel="0" collapsed="false">
      <c r="A241" s="6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customFormat="false" ht="14.25" hidden="false" customHeight="true" outlineLevel="0" collapsed="false">
      <c r="A242" s="6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customFormat="false" ht="14.25" hidden="false" customHeight="true" outlineLevel="0" collapsed="false">
      <c r="A243" s="6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customFormat="false" ht="14.25" hidden="false" customHeight="true" outlineLevel="0" collapsed="false">
      <c r="A244" s="6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customFormat="false" ht="14.25" hidden="false" customHeight="true" outlineLevel="0" collapsed="false">
      <c r="A245" s="6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customFormat="false" ht="14.25" hidden="false" customHeight="true" outlineLevel="0" collapsed="false">
      <c r="A246" s="6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customFormat="false" ht="14.25" hidden="false" customHeight="true" outlineLevel="0" collapsed="false">
      <c r="A247" s="6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customFormat="false" ht="14.25" hidden="false" customHeight="true" outlineLevel="0" collapsed="false">
      <c r="A248" s="6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customFormat="false" ht="14.25" hidden="false" customHeight="true" outlineLevel="0" collapsed="false">
      <c r="A249" s="6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customFormat="false" ht="14.25" hidden="false" customHeight="true" outlineLevel="0" collapsed="false">
      <c r="A250" s="6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customFormat="false" ht="14.25" hidden="false" customHeight="true" outlineLevel="0" collapsed="false">
      <c r="A251" s="6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customFormat="false" ht="14.25" hidden="false" customHeight="true" outlineLevel="0" collapsed="false">
      <c r="A252" s="6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customFormat="false" ht="14.25" hidden="false" customHeight="true" outlineLevel="0" collapsed="false">
      <c r="A253" s="6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customFormat="false" ht="14.25" hidden="false" customHeight="true" outlineLevel="0" collapsed="false">
      <c r="A254" s="6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customFormat="false" ht="14.25" hidden="false" customHeight="true" outlineLevel="0" collapsed="false">
      <c r="A255" s="6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customFormat="false" ht="14.25" hidden="false" customHeight="true" outlineLevel="0" collapsed="false">
      <c r="A256" s="6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customFormat="false" ht="14.25" hidden="false" customHeight="true" outlineLevel="0" collapsed="false">
      <c r="A257" s="6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customFormat="false" ht="14.25" hidden="false" customHeight="true" outlineLevel="0" collapsed="false">
      <c r="A258" s="6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customFormat="false" ht="14.25" hidden="false" customHeight="true" outlineLevel="0" collapsed="false">
      <c r="A259" s="6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customFormat="false" ht="14.25" hidden="false" customHeight="true" outlineLevel="0" collapsed="false">
      <c r="A260" s="6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customFormat="false" ht="14.25" hidden="false" customHeight="true" outlineLevel="0" collapsed="false">
      <c r="A261" s="6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customFormat="false" ht="14.25" hidden="false" customHeight="true" outlineLevel="0" collapsed="false">
      <c r="A262" s="6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customFormat="false" ht="14.25" hidden="false" customHeight="true" outlineLevel="0" collapsed="false">
      <c r="A263" s="6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</sheetData>
  <mergeCells count="14">
    <mergeCell ref="B1:S1"/>
    <mergeCell ref="B2:S2"/>
    <mergeCell ref="B4:D4"/>
    <mergeCell ref="G4:R4"/>
    <mergeCell ref="A5:A6"/>
    <mergeCell ref="B5:B6"/>
    <mergeCell ref="C5:C6"/>
    <mergeCell ref="E5:F5"/>
    <mergeCell ref="G5:H5"/>
    <mergeCell ref="I5:J5"/>
    <mergeCell ref="K5:L5"/>
    <mergeCell ref="M5:N5"/>
    <mergeCell ref="O5:P5"/>
    <mergeCell ref="Q5:R5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184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185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186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187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 t="s">
        <v>156</v>
      </c>
      <c r="C35" s="124"/>
      <c r="D35" s="124"/>
      <c r="E35" s="124"/>
      <c r="F35" s="124"/>
      <c r="G35" s="124"/>
      <c r="H35" s="124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188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189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156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190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191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96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192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8" t="n">
        <v>2300</v>
      </c>
      <c r="E10" s="152" t="n">
        <f aca="false">I31</f>
        <v>2302.07</v>
      </c>
      <c r="F10" s="93"/>
      <c r="G10" s="96"/>
      <c r="H10" s="93"/>
      <c r="I10" s="96"/>
      <c r="J10" s="98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193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194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57" t="s">
        <v>195</v>
      </c>
      <c r="D28" s="157"/>
      <c r="E28" s="157"/>
      <c r="F28" s="157"/>
      <c r="G28" s="157"/>
      <c r="H28" s="157"/>
      <c r="I28" s="110" t="n">
        <v>2249.1</v>
      </c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57" t="s">
        <v>196</v>
      </c>
      <c r="D29" s="157"/>
      <c r="E29" s="157"/>
      <c r="F29" s="157"/>
      <c r="G29" s="157"/>
      <c r="H29" s="157"/>
      <c r="I29" s="110" t="n">
        <v>52.97</v>
      </c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2302.07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/>
      <c r="C34" s="111"/>
      <c r="D34" s="111"/>
      <c r="E34" s="111"/>
      <c r="F34" s="111"/>
      <c r="G34" s="111"/>
      <c r="H34" s="111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197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32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158" t="s">
        <v>198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3200</v>
      </c>
      <c r="C10" s="94" t="n">
        <f aca="false">L32</f>
        <v>3200</v>
      </c>
      <c r="D10" s="98" t="n">
        <f aca="false">400+1000</f>
        <v>1400</v>
      </c>
      <c r="E10" s="152" t="n">
        <f aca="false">I34</f>
        <v>1982.23</v>
      </c>
      <c r="F10" s="93"/>
      <c r="G10" s="96"/>
      <c r="H10" s="93"/>
      <c r="I10" s="96"/>
      <c r="J10" s="98" t="n">
        <f aca="false">1000-1000</f>
        <v>0</v>
      </c>
      <c r="K10" s="96"/>
      <c r="L10" s="98" t="n">
        <f aca="false">750-750</f>
        <v>0</v>
      </c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8" t="n">
        <v>750</v>
      </c>
      <c r="E11" s="15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160" t="n">
        <f aca="false">D10+D11-E10</f>
        <v>167.77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16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199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57" t="s">
        <v>200</v>
      </c>
      <c r="D28" s="157"/>
      <c r="E28" s="157"/>
      <c r="F28" s="157"/>
      <c r="G28" s="157"/>
      <c r="H28" s="157"/>
      <c r="I28" s="125" t="n">
        <v>200</v>
      </c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57" t="s">
        <v>201</v>
      </c>
      <c r="D29" s="157"/>
      <c r="E29" s="157"/>
      <c r="F29" s="157"/>
      <c r="G29" s="157"/>
      <c r="H29" s="157"/>
      <c r="I29" s="125" t="n">
        <v>86.19</v>
      </c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57" t="s">
        <v>202</v>
      </c>
      <c r="D30" s="157"/>
      <c r="E30" s="157"/>
      <c r="F30" s="157"/>
      <c r="G30" s="157"/>
      <c r="H30" s="157"/>
      <c r="I30" s="125" t="n">
        <v>66.55</v>
      </c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57" t="s">
        <v>203</v>
      </c>
      <c r="D31" s="157"/>
      <c r="E31" s="157"/>
      <c r="F31" s="157"/>
      <c r="G31" s="157"/>
      <c r="H31" s="157"/>
      <c r="I31" s="125" t="n">
        <v>70.49</v>
      </c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26"/>
      <c r="B32" s="123" t="s">
        <v>155</v>
      </c>
      <c r="C32" s="157" t="s">
        <v>204</v>
      </c>
      <c r="D32" s="157"/>
      <c r="E32" s="157"/>
      <c r="F32" s="157"/>
      <c r="G32" s="157"/>
      <c r="H32" s="157"/>
      <c r="I32" s="125" t="n">
        <v>539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26"/>
      <c r="B33" s="123" t="s">
        <v>155</v>
      </c>
      <c r="C33" s="157" t="s">
        <v>205</v>
      </c>
      <c r="D33" s="157"/>
      <c r="E33" s="157"/>
      <c r="F33" s="157"/>
      <c r="G33" s="157"/>
      <c r="H33" s="157"/>
      <c r="I33" s="125" t="n">
        <v>1020</v>
      </c>
      <c r="J33" s="3"/>
      <c r="K33" s="162"/>
      <c r="L33" s="16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30"/>
      <c r="B34" s="131" t="s">
        <v>153</v>
      </c>
      <c r="C34" s="131"/>
      <c r="D34" s="131"/>
      <c r="E34" s="131"/>
      <c r="F34" s="131"/>
      <c r="G34" s="131"/>
      <c r="H34" s="131"/>
      <c r="I34" s="132" t="n">
        <f aca="false">SUM(I28:I33)</f>
        <v>1982.23</v>
      </c>
      <c r="J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6" t="s">
        <v>135</v>
      </c>
      <c r="B36" s="107" t="s">
        <v>149</v>
      </c>
      <c r="C36" s="111"/>
      <c r="D36" s="111"/>
      <c r="E36" s="111"/>
      <c r="F36" s="111"/>
      <c r="G36" s="111"/>
      <c r="H36" s="111"/>
      <c r="I36" s="1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08"/>
      <c r="C37" s="111"/>
      <c r="D37" s="111"/>
      <c r="E37" s="111"/>
      <c r="F37" s="111"/>
      <c r="G37" s="111"/>
      <c r="H37" s="111"/>
      <c r="I37" s="1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08"/>
      <c r="B38" s="108"/>
      <c r="C38" s="111"/>
      <c r="D38" s="111"/>
      <c r="E38" s="111"/>
      <c r="F38" s="111"/>
      <c r="G38" s="111"/>
      <c r="H38" s="111"/>
      <c r="I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8"/>
      <c r="B39" s="114" t="s">
        <v>153</v>
      </c>
      <c r="C39" s="114"/>
      <c r="D39" s="114"/>
      <c r="E39" s="114"/>
      <c r="F39" s="114"/>
      <c r="G39" s="114"/>
      <c r="H39" s="114"/>
      <c r="I39" s="115"/>
      <c r="J39" s="3"/>
      <c r="K39" s="134" t="s">
        <v>157</v>
      </c>
      <c r="L39" s="134"/>
      <c r="M39" s="134"/>
      <c r="N39" s="134"/>
      <c r="O39" s="134"/>
      <c r="P39" s="134"/>
      <c r="Q39" s="134"/>
      <c r="R39" s="134"/>
      <c r="S39" s="134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35"/>
      <c r="B40" s="136"/>
      <c r="C40" s="136"/>
      <c r="D40" s="136"/>
      <c r="E40" s="136"/>
      <c r="F40" s="136"/>
      <c r="G40" s="136"/>
      <c r="H40" s="136"/>
      <c r="I40" s="136"/>
      <c r="J40" s="3"/>
      <c r="K40" s="137" t="s">
        <v>158</v>
      </c>
      <c r="L40" s="138" t="s">
        <v>159</v>
      </c>
      <c r="M40" s="139" t="s">
        <v>160</v>
      </c>
      <c r="N40" s="138" t="s">
        <v>135</v>
      </c>
      <c r="O40" s="137" t="s">
        <v>161</v>
      </c>
      <c r="P40" s="137" t="s">
        <v>162</v>
      </c>
      <c r="Q40" s="137"/>
      <c r="R40" s="137"/>
      <c r="S40" s="140" t="s">
        <v>163</v>
      </c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137"/>
      <c r="L41" s="137"/>
      <c r="M41" s="137"/>
      <c r="N41" s="137"/>
      <c r="O41" s="137"/>
      <c r="P41" s="137"/>
      <c r="Q41" s="137"/>
      <c r="R41" s="137"/>
      <c r="S41" s="14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6" t="s">
        <v>135</v>
      </c>
      <c r="B42" s="107" t="s">
        <v>149</v>
      </c>
      <c r="C42" s="111"/>
      <c r="D42" s="111"/>
      <c r="E42" s="111"/>
      <c r="F42" s="111"/>
      <c r="G42" s="111"/>
      <c r="H42" s="111"/>
      <c r="I42" s="111"/>
      <c r="J42" s="3"/>
      <c r="K42" s="141"/>
      <c r="L42" s="142"/>
      <c r="M42" s="142"/>
      <c r="N42" s="143"/>
      <c r="O42" s="144"/>
      <c r="P42" s="100"/>
      <c r="Q42" s="100"/>
      <c r="R42" s="100"/>
      <c r="S42" s="145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08"/>
      <c r="C43" s="111"/>
      <c r="D43" s="111"/>
      <c r="E43" s="111"/>
      <c r="F43" s="111"/>
      <c r="G43" s="111"/>
      <c r="H43" s="111"/>
      <c r="I43" s="110"/>
      <c r="J43" s="3"/>
      <c r="K43" s="146"/>
      <c r="L43" s="147"/>
      <c r="M43" s="147"/>
      <c r="N43" s="148"/>
      <c r="O43" s="149"/>
      <c r="P43" s="100"/>
      <c r="Q43" s="100"/>
      <c r="R43" s="100"/>
      <c r="S43" s="150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08"/>
      <c r="C44" s="111"/>
      <c r="D44" s="111"/>
      <c r="E44" s="111"/>
      <c r="F44" s="111"/>
      <c r="G44" s="111"/>
      <c r="H44" s="111"/>
      <c r="I44" s="110"/>
      <c r="J44" s="3"/>
      <c r="K44" s="101"/>
      <c r="L44" s="101"/>
      <c r="M44" s="101"/>
      <c r="N44" s="101"/>
      <c r="O44" s="101"/>
      <c r="P44" s="101"/>
      <c r="Q44" s="101"/>
      <c r="R44" s="101"/>
      <c r="S44" s="101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14" t="s">
        <v>153</v>
      </c>
      <c r="C45" s="114"/>
      <c r="D45" s="114"/>
      <c r="E45" s="114"/>
      <c r="F45" s="114"/>
      <c r="G45" s="114"/>
      <c r="H45" s="114"/>
      <c r="I45" s="11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6" t="s">
        <v>135</v>
      </c>
      <c r="B47" s="107" t="s">
        <v>149</v>
      </c>
      <c r="C47" s="111"/>
      <c r="D47" s="111"/>
      <c r="E47" s="111"/>
      <c r="F47" s="111"/>
      <c r="G47" s="111"/>
      <c r="H47" s="111"/>
      <c r="I47" s="1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08"/>
      <c r="C48" s="111"/>
      <c r="D48" s="111"/>
      <c r="E48" s="111"/>
      <c r="F48" s="111"/>
      <c r="G48" s="111"/>
      <c r="H48" s="111"/>
      <c r="I48" s="11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108"/>
      <c r="B49" s="108"/>
      <c r="C49" s="111"/>
      <c r="D49" s="111"/>
      <c r="E49" s="111"/>
      <c r="F49" s="111"/>
      <c r="G49" s="111"/>
      <c r="H49" s="111"/>
      <c r="I49" s="1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108"/>
      <c r="B50" s="114" t="s">
        <v>153</v>
      </c>
      <c r="C50" s="114"/>
      <c r="D50" s="114"/>
      <c r="E50" s="114"/>
      <c r="F50" s="114"/>
      <c r="G50" s="114"/>
      <c r="H50" s="114"/>
      <c r="I50" s="11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</sheetData>
  <mergeCells count="49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B34:H34"/>
    <mergeCell ref="C36:I36"/>
    <mergeCell ref="C37:H37"/>
    <mergeCell ref="C38:H38"/>
    <mergeCell ref="B39:H39"/>
    <mergeCell ref="K39:S39"/>
    <mergeCell ref="K40:K41"/>
    <mergeCell ref="L40:L41"/>
    <mergeCell ref="M40:M41"/>
    <mergeCell ref="N40:N41"/>
    <mergeCell ref="O40:O41"/>
    <mergeCell ref="P40:R41"/>
    <mergeCell ref="S40:S41"/>
    <mergeCell ref="C42:I42"/>
    <mergeCell ref="P42:R42"/>
    <mergeCell ref="C43:H43"/>
    <mergeCell ref="P43:R43"/>
    <mergeCell ref="C44:H44"/>
    <mergeCell ref="B45:H45"/>
    <mergeCell ref="C47:I47"/>
    <mergeCell ref="C48:H48"/>
    <mergeCell ref="C49:H49"/>
    <mergeCell ref="B50:H50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206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207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148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208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65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209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116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211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213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214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45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174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165"/>
      <c r="B10" s="98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3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165"/>
      <c r="B11" s="93"/>
      <c r="C11" s="99"/>
      <c r="D11" s="98"/>
      <c r="E11" s="166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160" t="n">
        <f aca="false">SUM(D10:D16)</f>
        <v>0</v>
      </c>
      <c r="E17" s="160" t="n">
        <f aca="false">SUM(E10:E16)</f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215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67" t="n">
        <f aca="false">SUM(I23)</f>
        <v>3200</v>
      </c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22"/>
      <c r="B28" s="123"/>
      <c r="C28" s="124"/>
      <c r="D28" s="124"/>
      <c r="E28" s="124"/>
      <c r="F28" s="124"/>
      <c r="G28" s="124"/>
      <c r="H28" s="124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168"/>
      <c r="B29" s="169"/>
      <c r="C29" s="170"/>
      <c r="D29" s="170"/>
      <c r="E29" s="170"/>
      <c r="F29" s="170"/>
      <c r="G29" s="170"/>
      <c r="H29" s="170"/>
      <c r="I29" s="171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68"/>
      <c r="B30" s="169"/>
      <c r="C30" s="170"/>
      <c r="D30" s="170"/>
      <c r="E30" s="170"/>
      <c r="F30" s="170"/>
      <c r="G30" s="170"/>
      <c r="H30" s="170"/>
      <c r="I30" s="171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68"/>
      <c r="B31" s="169"/>
      <c r="C31" s="170"/>
      <c r="D31" s="170"/>
      <c r="E31" s="170"/>
      <c r="F31" s="170"/>
      <c r="G31" s="170"/>
      <c r="H31" s="170"/>
      <c r="I31" s="171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68"/>
      <c r="B32" s="169"/>
      <c r="C32" s="170"/>
      <c r="D32" s="170"/>
      <c r="E32" s="170"/>
      <c r="F32" s="170"/>
      <c r="G32" s="170"/>
      <c r="H32" s="170"/>
      <c r="I32" s="171"/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130"/>
      <c r="B33" s="131" t="s">
        <v>153</v>
      </c>
      <c r="C33" s="131"/>
      <c r="D33" s="131"/>
      <c r="E33" s="131"/>
      <c r="F33" s="131"/>
      <c r="G33" s="131"/>
      <c r="H33" s="131"/>
      <c r="I33" s="132" t="n">
        <f aca="false">SUM(I28:I32)</f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6" t="s">
        <v>135</v>
      </c>
      <c r="B35" s="107" t="s">
        <v>149</v>
      </c>
      <c r="C35" s="121" t="s">
        <v>154</v>
      </c>
      <c r="D35" s="121"/>
      <c r="E35" s="121"/>
      <c r="F35" s="121"/>
      <c r="G35" s="121"/>
      <c r="H35" s="121"/>
      <c r="I35" s="12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68"/>
      <c r="B36" s="169" t="s">
        <v>155</v>
      </c>
      <c r="C36" s="170"/>
      <c r="D36" s="170"/>
      <c r="E36" s="170"/>
      <c r="F36" s="170"/>
      <c r="G36" s="170"/>
      <c r="H36" s="170"/>
      <c r="I36" s="17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68"/>
      <c r="B37" s="169" t="s">
        <v>155</v>
      </c>
      <c r="C37" s="170"/>
      <c r="D37" s="170"/>
      <c r="E37" s="170"/>
      <c r="F37" s="170"/>
      <c r="G37" s="170"/>
      <c r="H37" s="170"/>
      <c r="I37" s="17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68"/>
      <c r="B38" s="169" t="s">
        <v>155</v>
      </c>
      <c r="C38" s="170"/>
      <c r="D38" s="170"/>
      <c r="E38" s="170"/>
      <c r="F38" s="170"/>
      <c r="G38" s="170"/>
      <c r="H38" s="170"/>
      <c r="I38" s="17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68"/>
      <c r="B39" s="169"/>
      <c r="C39" s="170"/>
      <c r="D39" s="170"/>
      <c r="E39" s="170"/>
      <c r="F39" s="170"/>
      <c r="G39" s="170"/>
      <c r="H39" s="170"/>
      <c r="I39" s="17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14" t="s">
        <v>153</v>
      </c>
      <c r="C40" s="114"/>
      <c r="D40" s="114"/>
      <c r="E40" s="114"/>
      <c r="F40" s="114"/>
      <c r="G40" s="114"/>
      <c r="H40" s="114"/>
      <c r="I40" s="132" t="n">
        <f aca="false">SUM(I36:I39)</f>
        <v>0</v>
      </c>
      <c r="J40" s="3"/>
      <c r="K40" s="134" t="s">
        <v>157</v>
      </c>
      <c r="L40" s="134"/>
      <c r="M40" s="134"/>
      <c r="N40" s="134"/>
      <c r="O40" s="134"/>
      <c r="P40" s="134"/>
      <c r="Q40" s="134"/>
      <c r="R40" s="134"/>
      <c r="S40" s="134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137" t="s">
        <v>158</v>
      </c>
      <c r="L41" s="138" t="s">
        <v>159</v>
      </c>
      <c r="M41" s="139" t="s">
        <v>160</v>
      </c>
      <c r="N41" s="138" t="s">
        <v>135</v>
      </c>
      <c r="O41" s="137" t="s">
        <v>161</v>
      </c>
      <c r="P41" s="137" t="s">
        <v>162</v>
      </c>
      <c r="Q41" s="137"/>
      <c r="R41" s="137"/>
      <c r="S41" s="140" t="s">
        <v>163</v>
      </c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6" t="s">
        <v>135</v>
      </c>
      <c r="B42" s="107" t="s">
        <v>149</v>
      </c>
      <c r="C42" s="111"/>
      <c r="D42" s="111"/>
      <c r="E42" s="111"/>
      <c r="F42" s="111"/>
      <c r="G42" s="111"/>
      <c r="H42" s="111"/>
      <c r="I42" s="111"/>
      <c r="J42" s="3"/>
      <c r="K42" s="137"/>
      <c r="L42" s="137"/>
      <c r="M42" s="137"/>
      <c r="N42" s="137"/>
      <c r="O42" s="137"/>
      <c r="P42" s="137"/>
      <c r="Q42" s="137"/>
      <c r="R42" s="137"/>
      <c r="S42" s="140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08"/>
      <c r="C43" s="111"/>
      <c r="D43" s="111"/>
      <c r="E43" s="111"/>
      <c r="F43" s="111"/>
      <c r="G43" s="111"/>
      <c r="H43" s="111"/>
      <c r="I43" s="110"/>
      <c r="J43" s="3"/>
      <c r="K43" s="141"/>
      <c r="L43" s="142"/>
      <c r="M43" s="142"/>
      <c r="N43" s="143"/>
      <c r="O43" s="144"/>
      <c r="P43" s="100"/>
      <c r="Q43" s="100"/>
      <c r="R43" s="100"/>
      <c r="S43" s="145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08"/>
      <c r="C44" s="111"/>
      <c r="D44" s="111"/>
      <c r="E44" s="111"/>
      <c r="F44" s="111"/>
      <c r="G44" s="111"/>
      <c r="H44" s="111"/>
      <c r="I44" s="110"/>
      <c r="J44" s="3"/>
      <c r="K44" s="146"/>
      <c r="L44" s="147"/>
      <c r="M44" s="147"/>
      <c r="N44" s="148"/>
      <c r="O44" s="149"/>
      <c r="P44" s="100"/>
      <c r="Q44" s="100"/>
      <c r="R44" s="100"/>
      <c r="S44" s="150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14" t="s">
        <v>153</v>
      </c>
      <c r="C45" s="114"/>
      <c r="D45" s="114"/>
      <c r="E45" s="114"/>
      <c r="F45" s="114"/>
      <c r="G45" s="114"/>
      <c r="H45" s="114"/>
      <c r="I45" s="115"/>
      <c r="J45" s="3"/>
      <c r="K45" s="101"/>
      <c r="L45" s="101"/>
      <c r="M45" s="101"/>
      <c r="N45" s="101"/>
      <c r="O45" s="101"/>
      <c r="P45" s="101"/>
      <c r="Q45" s="101"/>
      <c r="R45" s="101"/>
      <c r="S45" s="101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6" t="s">
        <v>135</v>
      </c>
      <c r="B47" s="107" t="s">
        <v>149</v>
      </c>
      <c r="C47" s="111"/>
      <c r="D47" s="111"/>
      <c r="E47" s="111"/>
      <c r="F47" s="111"/>
      <c r="G47" s="111"/>
      <c r="H47" s="111"/>
      <c r="I47" s="1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08"/>
      <c r="C48" s="111"/>
      <c r="D48" s="111"/>
      <c r="E48" s="111"/>
      <c r="F48" s="111"/>
      <c r="G48" s="111"/>
      <c r="H48" s="111"/>
      <c r="I48" s="11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108"/>
      <c r="B49" s="108"/>
      <c r="C49" s="111"/>
      <c r="D49" s="111"/>
      <c r="E49" s="111"/>
      <c r="F49" s="111"/>
      <c r="G49" s="111"/>
      <c r="H49" s="111"/>
      <c r="I49" s="1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108"/>
      <c r="B50" s="114" t="s">
        <v>153</v>
      </c>
      <c r="C50" s="114"/>
      <c r="D50" s="114"/>
      <c r="E50" s="114"/>
      <c r="F50" s="114"/>
      <c r="G50" s="114"/>
      <c r="H50" s="114"/>
      <c r="I50" s="11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</sheetData>
  <mergeCells count="50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B33:H33"/>
    <mergeCell ref="C35:I35"/>
    <mergeCell ref="C36:H36"/>
    <mergeCell ref="C37:H37"/>
    <mergeCell ref="C38:H38"/>
    <mergeCell ref="C39:H39"/>
    <mergeCell ref="B40:H40"/>
    <mergeCell ref="K40:S40"/>
    <mergeCell ref="K41:K42"/>
    <mergeCell ref="L41:L42"/>
    <mergeCell ref="M41:M42"/>
    <mergeCell ref="N41:N42"/>
    <mergeCell ref="O41:O42"/>
    <mergeCell ref="P41:R42"/>
    <mergeCell ref="S41:S42"/>
    <mergeCell ref="C42:I42"/>
    <mergeCell ref="C43:H43"/>
    <mergeCell ref="P43:R43"/>
    <mergeCell ref="C44:H44"/>
    <mergeCell ref="P44:R44"/>
    <mergeCell ref="B45:H45"/>
    <mergeCell ref="C47:I47"/>
    <mergeCell ref="C48:H48"/>
    <mergeCell ref="C49:H49"/>
    <mergeCell ref="B50:H50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216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217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218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131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51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148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 t="s">
        <v>156</v>
      </c>
      <c r="C35" s="124"/>
      <c r="D35" s="124"/>
      <c r="E35" s="124"/>
      <c r="F35" s="124"/>
      <c r="G35" s="124"/>
      <c r="H35" s="124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219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104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220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221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222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223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8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224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71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/>
      <c r="C10" s="94"/>
      <c r="D10" s="98" t="n">
        <v>2300</v>
      </c>
      <c r="E10" s="152" t="n">
        <f aca="false">I40</f>
        <v>2297.65</v>
      </c>
      <c r="F10" s="93"/>
      <c r="G10" s="96"/>
      <c r="H10" s="93"/>
      <c r="I10" s="96"/>
      <c r="J10" s="98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160" t="n">
        <f aca="false">D10-E10</f>
        <v>2.35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/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/>
      <c r="D23" s="109"/>
      <c r="E23" s="109"/>
      <c r="F23" s="109"/>
      <c r="G23" s="109"/>
      <c r="H23" s="109"/>
      <c r="I23" s="110"/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72"/>
      <c r="L24" s="1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72"/>
      <c r="L25" s="1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72"/>
      <c r="L26" s="1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72"/>
      <c r="L27" s="11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 t="n">
        <v>44777</v>
      </c>
      <c r="B28" s="123" t="s">
        <v>155</v>
      </c>
      <c r="C28" s="157" t="s">
        <v>225</v>
      </c>
      <c r="D28" s="157"/>
      <c r="E28" s="157"/>
      <c r="F28" s="157"/>
      <c r="G28" s="157"/>
      <c r="H28" s="157"/>
      <c r="I28" s="110" t="n">
        <v>1019.67</v>
      </c>
      <c r="J28" s="3"/>
      <c r="K28" s="172"/>
      <c r="L28" s="1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 t="n">
        <v>44777</v>
      </c>
      <c r="B29" s="123" t="s">
        <v>155</v>
      </c>
      <c r="C29" s="157" t="s">
        <v>226</v>
      </c>
      <c r="D29" s="157"/>
      <c r="E29" s="157"/>
      <c r="F29" s="157"/>
      <c r="G29" s="157"/>
      <c r="H29" s="157"/>
      <c r="I29" s="110" t="n">
        <v>469.42</v>
      </c>
      <c r="J29" s="3"/>
      <c r="K29" s="172"/>
      <c r="L29" s="11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 t="n">
        <v>44777</v>
      </c>
      <c r="B30" s="123" t="s">
        <v>155</v>
      </c>
      <c r="C30" s="157" t="s">
        <v>227</v>
      </c>
      <c r="D30" s="157"/>
      <c r="E30" s="157"/>
      <c r="F30" s="157"/>
      <c r="G30" s="157"/>
      <c r="H30" s="157"/>
      <c r="I30" s="110" t="n">
        <v>64.45</v>
      </c>
      <c r="J30" s="3"/>
      <c r="K30" s="172"/>
      <c r="L30" s="1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2" t="n">
        <v>44777</v>
      </c>
      <c r="B31" s="123" t="s">
        <v>155</v>
      </c>
      <c r="C31" s="157" t="s">
        <v>228</v>
      </c>
      <c r="D31" s="157"/>
      <c r="E31" s="157"/>
      <c r="F31" s="157"/>
      <c r="G31" s="157"/>
      <c r="H31" s="157"/>
      <c r="I31" s="110" t="n">
        <v>217.8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22" t="n">
        <v>44777</v>
      </c>
      <c r="B32" s="123" t="s">
        <v>155</v>
      </c>
      <c r="C32" s="157" t="s">
        <v>229</v>
      </c>
      <c r="D32" s="157"/>
      <c r="E32" s="157"/>
      <c r="F32" s="157"/>
      <c r="G32" s="157"/>
      <c r="H32" s="157"/>
      <c r="I32" s="110" t="n">
        <v>144</v>
      </c>
      <c r="J32" s="3"/>
      <c r="K32" s="134" t="s">
        <v>157</v>
      </c>
      <c r="L32" s="134"/>
      <c r="M32" s="134"/>
      <c r="N32" s="134"/>
      <c r="O32" s="134"/>
      <c r="P32" s="134"/>
      <c r="Q32" s="134"/>
      <c r="R32" s="134"/>
      <c r="S32" s="134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22" t="n">
        <v>44777</v>
      </c>
      <c r="B33" s="123" t="s">
        <v>155</v>
      </c>
      <c r="C33" s="157" t="s">
        <v>230</v>
      </c>
      <c r="D33" s="157"/>
      <c r="E33" s="157"/>
      <c r="F33" s="157"/>
      <c r="G33" s="157"/>
      <c r="H33" s="157"/>
      <c r="I33" s="110" t="n">
        <v>128.79</v>
      </c>
      <c r="J33" s="3"/>
      <c r="K33" s="137" t="s">
        <v>158</v>
      </c>
      <c r="L33" s="138" t="s">
        <v>159</v>
      </c>
      <c r="M33" s="139" t="s">
        <v>160</v>
      </c>
      <c r="N33" s="138" t="s">
        <v>135</v>
      </c>
      <c r="O33" s="137" t="s">
        <v>161</v>
      </c>
      <c r="P33" s="137" t="s">
        <v>162</v>
      </c>
      <c r="Q33" s="137"/>
      <c r="R33" s="137"/>
      <c r="S33" s="140" t="s">
        <v>163</v>
      </c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22" t="n">
        <v>44777</v>
      </c>
      <c r="B34" s="123" t="s">
        <v>155</v>
      </c>
      <c r="C34" s="157" t="s">
        <v>231</v>
      </c>
      <c r="D34" s="157"/>
      <c r="E34" s="157"/>
      <c r="F34" s="157"/>
      <c r="G34" s="157"/>
      <c r="H34" s="157"/>
      <c r="I34" s="110" t="n">
        <v>10</v>
      </c>
      <c r="J34" s="3"/>
      <c r="K34" s="137"/>
      <c r="L34" s="137"/>
      <c r="M34" s="137"/>
      <c r="N34" s="137"/>
      <c r="O34" s="137"/>
      <c r="P34" s="137"/>
      <c r="Q34" s="137"/>
      <c r="R34" s="137"/>
      <c r="S34" s="140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22" t="n">
        <v>44777</v>
      </c>
      <c r="B35" s="123" t="s">
        <v>155</v>
      </c>
      <c r="C35" s="157" t="s">
        <v>232</v>
      </c>
      <c r="D35" s="157"/>
      <c r="E35" s="157"/>
      <c r="F35" s="157"/>
      <c r="G35" s="157"/>
      <c r="H35" s="157"/>
      <c r="I35" s="110" t="n">
        <v>15.62</v>
      </c>
      <c r="J35" s="3"/>
      <c r="K35" s="141"/>
      <c r="L35" s="142"/>
      <c r="M35" s="142"/>
      <c r="N35" s="143"/>
      <c r="O35" s="144"/>
      <c r="P35" s="100"/>
      <c r="Q35" s="100"/>
      <c r="R35" s="100"/>
      <c r="S35" s="145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22" t="n">
        <v>44777</v>
      </c>
      <c r="B36" s="123" t="s">
        <v>155</v>
      </c>
      <c r="C36" s="157" t="s">
        <v>233</v>
      </c>
      <c r="D36" s="157"/>
      <c r="E36" s="157"/>
      <c r="F36" s="157"/>
      <c r="G36" s="157"/>
      <c r="H36" s="157"/>
      <c r="I36" s="110" t="n">
        <v>18.57</v>
      </c>
      <c r="J36" s="3"/>
      <c r="K36" s="146"/>
      <c r="L36" s="147"/>
      <c r="M36" s="147"/>
      <c r="N36" s="148"/>
      <c r="O36" s="149"/>
      <c r="P36" s="100"/>
      <c r="Q36" s="100"/>
      <c r="R36" s="100"/>
      <c r="S36" s="150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22" t="n">
        <v>44777</v>
      </c>
      <c r="B37" s="123" t="s">
        <v>155</v>
      </c>
      <c r="C37" s="157" t="s">
        <v>234</v>
      </c>
      <c r="D37" s="157"/>
      <c r="E37" s="157"/>
      <c r="F37" s="157"/>
      <c r="G37" s="157"/>
      <c r="H37" s="157"/>
      <c r="I37" s="110" t="n">
        <v>55.68</v>
      </c>
      <c r="J37" s="3"/>
      <c r="K37" s="101"/>
      <c r="L37" s="101"/>
      <c r="M37" s="101"/>
      <c r="N37" s="101"/>
      <c r="O37" s="101"/>
      <c r="P37" s="101"/>
      <c r="Q37" s="101"/>
      <c r="R37" s="101"/>
      <c r="S37" s="101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22" t="n">
        <v>44777</v>
      </c>
      <c r="B38" s="123" t="s">
        <v>155</v>
      </c>
      <c r="C38" s="157" t="s">
        <v>235</v>
      </c>
      <c r="D38" s="157"/>
      <c r="E38" s="157"/>
      <c r="F38" s="157"/>
      <c r="G38" s="157"/>
      <c r="H38" s="157"/>
      <c r="I38" s="110" t="n">
        <v>125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22" t="n">
        <v>44778</v>
      </c>
      <c r="B39" s="123" t="s">
        <v>155</v>
      </c>
      <c r="C39" s="157" t="s">
        <v>236</v>
      </c>
      <c r="D39" s="157"/>
      <c r="E39" s="157"/>
      <c r="F39" s="157"/>
      <c r="G39" s="157"/>
      <c r="H39" s="157"/>
      <c r="I39" s="110" t="n">
        <v>28.65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30"/>
      <c r="B40" s="131" t="s">
        <v>153</v>
      </c>
      <c r="C40" s="131"/>
      <c r="D40" s="131"/>
      <c r="E40" s="131"/>
      <c r="F40" s="131"/>
      <c r="G40" s="131"/>
      <c r="H40" s="131"/>
      <c r="I40" s="132" t="n">
        <f aca="false">SUM(I28:I39)</f>
        <v>2297.65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6" t="s">
        <v>135</v>
      </c>
      <c r="B42" s="107" t="s">
        <v>149</v>
      </c>
      <c r="C42" s="111"/>
      <c r="D42" s="111"/>
      <c r="E42" s="111"/>
      <c r="F42" s="111"/>
      <c r="G42" s="111"/>
      <c r="H42" s="111"/>
      <c r="I42" s="11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08"/>
      <c r="C43" s="111"/>
      <c r="D43" s="111"/>
      <c r="E43" s="111"/>
      <c r="F43" s="111"/>
      <c r="G43" s="111"/>
      <c r="H43" s="111"/>
      <c r="I43" s="11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08"/>
      <c r="C44" s="111"/>
      <c r="D44" s="111"/>
      <c r="E44" s="111"/>
      <c r="F44" s="111"/>
      <c r="G44" s="111"/>
      <c r="H44" s="111"/>
      <c r="I44" s="11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14" t="s">
        <v>153</v>
      </c>
      <c r="C45" s="114"/>
      <c r="D45" s="114"/>
      <c r="E45" s="114"/>
      <c r="F45" s="114"/>
      <c r="G45" s="114"/>
      <c r="H45" s="114"/>
      <c r="I45" s="115"/>
      <c r="J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35"/>
      <c r="B46" s="136"/>
      <c r="C46" s="136"/>
      <c r="D46" s="136"/>
      <c r="E46" s="136"/>
      <c r="F46" s="136"/>
      <c r="G46" s="136"/>
      <c r="H46" s="136"/>
      <c r="I46" s="136"/>
      <c r="J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K32:S32"/>
    <mergeCell ref="C33:H33"/>
    <mergeCell ref="K33:K34"/>
    <mergeCell ref="L33:L34"/>
    <mergeCell ref="M33:M34"/>
    <mergeCell ref="N33:N34"/>
    <mergeCell ref="O33:O34"/>
    <mergeCell ref="P33:R34"/>
    <mergeCell ref="S33:S34"/>
    <mergeCell ref="C34:H34"/>
    <mergeCell ref="C35:H35"/>
    <mergeCell ref="P35:R35"/>
    <mergeCell ref="C36:H36"/>
    <mergeCell ref="P36:R36"/>
    <mergeCell ref="C37:H37"/>
    <mergeCell ref="C38:H38"/>
    <mergeCell ref="C39:H39"/>
    <mergeCell ref="B40:H40"/>
    <mergeCell ref="C42:I42"/>
    <mergeCell ref="C43:H43"/>
    <mergeCell ref="C44:H44"/>
    <mergeCell ref="B45:H45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238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L32+N32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239</v>
      </c>
      <c r="L21" s="153"/>
      <c r="M21" s="153" t="s">
        <v>240</v>
      </c>
      <c r="N21" s="15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153"/>
      <c r="N22" s="15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101" t="s">
        <v>152</v>
      </c>
      <c r="N23" s="101" t="s">
        <v>153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112" t="n">
        <v>44703</v>
      </c>
      <c r="N24" s="116" t="n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112" t="n">
        <v>44734</v>
      </c>
      <c r="N25" s="116" t="n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112" t="n">
        <v>44764</v>
      </c>
      <c r="N26" s="116" t="n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112" t="n">
        <v>44795</v>
      </c>
      <c r="N27" s="116" t="n"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0</v>
      </c>
      <c r="M28" s="112" t="n">
        <v>44826</v>
      </c>
      <c r="N28" s="116" t="n">
        <v>400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0</v>
      </c>
      <c r="M29" s="112" t="n">
        <v>44856</v>
      </c>
      <c r="N29" s="116" t="n">
        <v>400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0</v>
      </c>
      <c r="M30" s="112" t="n">
        <v>44887</v>
      </c>
      <c r="N30" s="116" t="n">
        <v>400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0</v>
      </c>
      <c r="M31" s="112" t="n">
        <v>44917</v>
      </c>
      <c r="N31" s="116" t="n">
        <v>400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1600</v>
      </c>
      <c r="M32" s="101" t="s">
        <v>153</v>
      </c>
      <c r="N32" s="133" t="n">
        <f aca="false">SUM(N24:N31)</f>
        <v>1600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241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242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 t="n">
        <f aca="false">4400-120-3930</f>
        <v>350</v>
      </c>
      <c r="M10" s="96" t="n">
        <f aca="false">I41</f>
        <v>0</v>
      </c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8"/>
      <c r="C11" s="94"/>
      <c r="D11" s="98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160" t="n">
        <f aca="false">SUM(B10:B16)</f>
        <v>3200</v>
      </c>
      <c r="C17" s="160" t="n">
        <f aca="false">SUM(C10:C16)</f>
        <v>3200</v>
      </c>
      <c r="D17" s="160" t="n">
        <f aca="false">SUM(D10:D16)</f>
        <v>0</v>
      </c>
      <c r="E17" s="160" t="n">
        <f aca="false">SUM(E10:E16)</f>
        <v>0</v>
      </c>
      <c r="F17" s="85"/>
      <c r="G17" s="85"/>
      <c r="H17" s="85"/>
      <c r="I17" s="85"/>
      <c r="J17" s="85"/>
      <c r="K17" s="85"/>
      <c r="L17" s="160" t="n">
        <f aca="false">SUM(L10:L16)</f>
        <v>350</v>
      </c>
      <c r="M17" s="160" t="n">
        <f aca="false">SUM(M10:M16)</f>
        <v>0</v>
      </c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243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244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73" t="n">
        <v>44460</v>
      </c>
      <c r="B24" s="108" t="s">
        <v>150</v>
      </c>
      <c r="C24" s="109"/>
      <c r="D24" s="109"/>
      <c r="E24" s="109"/>
      <c r="F24" s="109"/>
      <c r="G24" s="109"/>
      <c r="H24" s="109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73" t="n">
        <v>44460</v>
      </c>
      <c r="B25" s="108" t="s">
        <v>150</v>
      </c>
      <c r="C25" s="109"/>
      <c r="D25" s="109"/>
      <c r="E25" s="109"/>
      <c r="F25" s="109"/>
      <c r="G25" s="109"/>
      <c r="H25" s="109"/>
      <c r="I25" s="110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08"/>
      <c r="B26" s="114" t="s">
        <v>153</v>
      </c>
      <c r="C26" s="114"/>
      <c r="D26" s="114"/>
      <c r="E26" s="114"/>
      <c r="F26" s="114"/>
      <c r="G26" s="114"/>
      <c r="H26" s="114"/>
      <c r="I26" s="167" t="n">
        <f aca="false">SUM(I23:I25)</f>
        <v>3200</v>
      </c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17"/>
      <c r="B27" s="117"/>
      <c r="C27" s="118"/>
      <c r="D27" s="118"/>
      <c r="E27" s="118"/>
      <c r="F27" s="118"/>
      <c r="G27" s="118"/>
      <c r="H27" s="118"/>
      <c r="I27" s="119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06" t="s">
        <v>135</v>
      </c>
      <c r="B28" s="120" t="s">
        <v>149</v>
      </c>
      <c r="C28" s="121" t="s">
        <v>154</v>
      </c>
      <c r="D28" s="121"/>
      <c r="E28" s="121"/>
      <c r="F28" s="121"/>
      <c r="G28" s="121"/>
      <c r="H28" s="121"/>
      <c r="I28" s="121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09"/>
      <c r="D29" s="109"/>
      <c r="E29" s="109"/>
      <c r="F29" s="109"/>
      <c r="G29" s="109"/>
      <c r="H29" s="109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09"/>
      <c r="D30" s="109"/>
      <c r="E30" s="109"/>
      <c r="F30" s="109"/>
      <c r="G30" s="109"/>
      <c r="H30" s="109"/>
      <c r="I30" s="110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2"/>
      <c r="B31" s="123" t="s">
        <v>155</v>
      </c>
      <c r="C31" s="109"/>
      <c r="D31" s="109"/>
      <c r="E31" s="109"/>
      <c r="F31" s="109"/>
      <c r="G31" s="109"/>
      <c r="H31" s="109"/>
      <c r="I31" s="110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26"/>
      <c r="B32" s="123" t="s">
        <v>155</v>
      </c>
      <c r="C32" s="128"/>
      <c r="D32" s="128"/>
      <c r="E32" s="128"/>
      <c r="F32" s="128"/>
      <c r="G32" s="128"/>
      <c r="H32" s="128"/>
      <c r="I32" s="110"/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26"/>
      <c r="B33" s="123" t="s">
        <v>155</v>
      </c>
      <c r="C33" s="128"/>
      <c r="D33" s="128"/>
      <c r="E33" s="128"/>
      <c r="F33" s="128"/>
      <c r="G33" s="128"/>
      <c r="H33" s="128"/>
      <c r="I33" s="174"/>
      <c r="J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26"/>
      <c r="B34" s="123" t="s">
        <v>155</v>
      </c>
      <c r="C34" s="128"/>
      <c r="D34" s="128"/>
      <c r="E34" s="128"/>
      <c r="F34" s="128"/>
      <c r="G34" s="128"/>
      <c r="H34" s="128"/>
      <c r="I34" s="174"/>
      <c r="J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30"/>
      <c r="B35" s="131" t="s">
        <v>153</v>
      </c>
      <c r="C35" s="131"/>
      <c r="D35" s="131"/>
      <c r="E35" s="131"/>
      <c r="F35" s="131"/>
      <c r="G35" s="131"/>
      <c r="H35" s="131"/>
      <c r="I35" s="132" t="n">
        <f aca="false">SUM(I29:I34)</f>
        <v>0</v>
      </c>
      <c r="J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6" t="s">
        <v>135</v>
      </c>
      <c r="B37" s="107" t="s">
        <v>149</v>
      </c>
      <c r="C37" s="121" t="s">
        <v>245</v>
      </c>
      <c r="D37" s="121"/>
      <c r="E37" s="121"/>
      <c r="F37" s="121"/>
      <c r="G37" s="121"/>
      <c r="H37" s="121"/>
      <c r="I37" s="12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73" t="n">
        <v>44460</v>
      </c>
      <c r="B38" s="108" t="s">
        <v>156</v>
      </c>
      <c r="C38" s="124"/>
      <c r="D38" s="124"/>
      <c r="E38" s="124"/>
      <c r="F38" s="124"/>
      <c r="G38" s="124"/>
      <c r="H38" s="124"/>
      <c r="I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8"/>
      <c r="B39" s="108"/>
      <c r="C39" s="111"/>
      <c r="D39" s="111"/>
      <c r="E39" s="111"/>
      <c r="F39" s="111"/>
      <c r="G39" s="111"/>
      <c r="H39" s="111"/>
      <c r="I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34" t="s">
        <v>157</v>
      </c>
      <c r="L40" s="134"/>
      <c r="M40" s="134"/>
      <c r="N40" s="134"/>
      <c r="O40" s="134"/>
      <c r="P40" s="134"/>
      <c r="Q40" s="134"/>
      <c r="R40" s="134"/>
      <c r="S40" s="134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35"/>
      <c r="B41" s="114" t="s">
        <v>153</v>
      </c>
      <c r="C41" s="114"/>
      <c r="D41" s="114"/>
      <c r="E41" s="114"/>
      <c r="F41" s="114"/>
      <c r="G41" s="114"/>
      <c r="H41" s="114"/>
      <c r="I41" s="132" t="n">
        <f aca="false">SUM(I38:I39)</f>
        <v>0</v>
      </c>
      <c r="J41" s="3"/>
      <c r="K41" s="137" t="s">
        <v>158</v>
      </c>
      <c r="L41" s="138" t="s">
        <v>159</v>
      </c>
      <c r="M41" s="139" t="s">
        <v>160</v>
      </c>
      <c r="N41" s="138" t="s">
        <v>135</v>
      </c>
      <c r="O41" s="137" t="s">
        <v>161</v>
      </c>
      <c r="P41" s="137" t="s">
        <v>162</v>
      </c>
      <c r="Q41" s="137"/>
      <c r="R41" s="137"/>
      <c r="S41" s="140" t="s">
        <v>163</v>
      </c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137"/>
      <c r="L42" s="137"/>
      <c r="M42" s="137"/>
      <c r="N42" s="137"/>
      <c r="O42" s="137"/>
      <c r="P42" s="137"/>
      <c r="Q42" s="137"/>
      <c r="R42" s="137"/>
      <c r="S42" s="140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6" t="s">
        <v>135</v>
      </c>
      <c r="B43" s="107" t="s">
        <v>149</v>
      </c>
      <c r="C43" s="111"/>
      <c r="D43" s="111"/>
      <c r="E43" s="111"/>
      <c r="F43" s="111"/>
      <c r="G43" s="111"/>
      <c r="H43" s="111"/>
      <c r="I43" s="111"/>
      <c r="J43" s="3"/>
      <c r="K43" s="141"/>
      <c r="L43" s="142"/>
      <c r="M43" s="142"/>
      <c r="N43" s="143"/>
      <c r="O43" s="144"/>
      <c r="P43" s="100"/>
      <c r="Q43" s="100"/>
      <c r="R43" s="100"/>
      <c r="S43" s="145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08"/>
      <c r="C44" s="111"/>
      <c r="D44" s="111"/>
      <c r="E44" s="111"/>
      <c r="F44" s="111"/>
      <c r="G44" s="111"/>
      <c r="H44" s="111"/>
      <c r="I44" s="110"/>
      <c r="J44" s="3"/>
      <c r="K44" s="146"/>
      <c r="L44" s="147"/>
      <c r="M44" s="147"/>
      <c r="N44" s="148"/>
      <c r="O44" s="149"/>
      <c r="P44" s="100"/>
      <c r="Q44" s="100"/>
      <c r="R44" s="100"/>
      <c r="S44" s="150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101"/>
      <c r="L45" s="101"/>
      <c r="M45" s="101"/>
      <c r="N45" s="101"/>
      <c r="O45" s="101"/>
      <c r="P45" s="101"/>
      <c r="Q45" s="101"/>
      <c r="R45" s="101"/>
      <c r="S45" s="101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14" t="s">
        <v>153</v>
      </c>
      <c r="C46" s="114"/>
      <c r="D46" s="114"/>
      <c r="E46" s="114"/>
      <c r="F46" s="114"/>
      <c r="G46" s="114"/>
      <c r="H46" s="114"/>
      <c r="I46" s="11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6" t="s">
        <v>135</v>
      </c>
      <c r="B48" s="107" t="s">
        <v>149</v>
      </c>
      <c r="C48" s="111"/>
      <c r="D48" s="111"/>
      <c r="E48" s="111"/>
      <c r="F48" s="111"/>
      <c r="G48" s="111"/>
      <c r="H48" s="111"/>
      <c r="I48" s="1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108"/>
      <c r="B49" s="108"/>
      <c r="C49" s="111"/>
      <c r="D49" s="111"/>
      <c r="E49" s="111"/>
      <c r="F49" s="111"/>
      <c r="G49" s="111"/>
      <c r="H49" s="111"/>
      <c r="I49" s="11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108"/>
      <c r="B50" s="108"/>
      <c r="C50" s="111"/>
      <c r="D50" s="111"/>
      <c r="E50" s="111"/>
      <c r="F50" s="111"/>
      <c r="G50" s="111"/>
      <c r="H50" s="111"/>
      <c r="I50" s="11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108"/>
      <c r="B51" s="114" t="s">
        <v>153</v>
      </c>
      <c r="C51" s="114"/>
      <c r="D51" s="114"/>
      <c r="E51" s="114"/>
      <c r="F51" s="114"/>
      <c r="G51" s="114"/>
      <c r="H51" s="114"/>
      <c r="I51" s="11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</sheetData>
  <mergeCells count="51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C25:H25"/>
    <mergeCell ref="B26:H26"/>
    <mergeCell ref="C28:I28"/>
    <mergeCell ref="C29:H29"/>
    <mergeCell ref="C30:H30"/>
    <mergeCell ref="C31:H31"/>
    <mergeCell ref="C32:H32"/>
    <mergeCell ref="C33:H33"/>
    <mergeCell ref="C34:H34"/>
    <mergeCell ref="B35:H35"/>
    <mergeCell ref="C37:I37"/>
    <mergeCell ref="C38:H38"/>
    <mergeCell ref="C39:H39"/>
    <mergeCell ref="C40:H40"/>
    <mergeCell ref="K40:S40"/>
    <mergeCell ref="B41:H41"/>
    <mergeCell ref="K41:K42"/>
    <mergeCell ref="L41:L42"/>
    <mergeCell ref="M41:M42"/>
    <mergeCell ref="N41:N42"/>
    <mergeCell ref="O41:O42"/>
    <mergeCell ref="P41:R42"/>
    <mergeCell ref="S41:S42"/>
    <mergeCell ref="C43:I43"/>
    <mergeCell ref="P43:R43"/>
    <mergeCell ref="C44:H44"/>
    <mergeCell ref="P44:R44"/>
    <mergeCell ref="C45:H45"/>
    <mergeCell ref="B46:H46"/>
    <mergeCell ref="C48:I48"/>
    <mergeCell ref="C49:H49"/>
    <mergeCell ref="C50:H50"/>
    <mergeCell ref="B51:H51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E17" activeCellId="0" sqref="E17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246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247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158" t="s">
        <v>248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41.2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L33</f>
        <v>3200</v>
      </c>
      <c r="D10" s="93"/>
      <c r="E10" s="175"/>
      <c r="F10" s="93"/>
      <c r="G10" s="96"/>
      <c r="H10" s="93"/>
      <c r="I10" s="96"/>
      <c r="J10" s="93"/>
      <c r="K10" s="96"/>
      <c r="L10" s="98" t="n">
        <f aca="false">3000-1500-1100</f>
        <v>400</v>
      </c>
      <c r="M10" s="176" t="n">
        <v>400</v>
      </c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8" t="n">
        <f aca="false">1500+1100</f>
        <v>2600</v>
      </c>
      <c r="C11" s="177" t="n">
        <f aca="false">N28+P28+R28</f>
        <v>2600</v>
      </c>
      <c r="D11" s="93"/>
      <c r="E11" s="175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8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160"/>
      <c r="D17" s="85"/>
      <c r="E17" s="16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249</v>
      </c>
      <c r="L21" s="105"/>
      <c r="M21" s="105" t="s">
        <v>250</v>
      </c>
      <c r="N21" s="105"/>
      <c r="O21" s="105" t="s">
        <v>251</v>
      </c>
      <c r="P21" s="105"/>
      <c r="Q21" s="105" t="s">
        <v>252</v>
      </c>
      <c r="R21" s="105"/>
      <c r="S21" s="3"/>
      <c r="T21" s="3"/>
      <c r="U21" s="3"/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105"/>
      <c r="N22" s="105"/>
      <c r="O22" s="105"/>
      <c r="P22" s="105"/>
      <c r="Q22" s="105"/>
      <c r="R22" s="105"/>
      <c r="S22" s="3"/>
      <c r="T22" s="3"/>
      <c r="U22" s="3"/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101" t="s">
        <v>152</v>
      </c>
      <c r="N23" s="101" t="s">
        <v>153</v>
      </c>
      <c r="O23" s="101" t="s">
        <v>152</v>
      </c>
      <c r="P23" s="101" t="s">
        <v>153</v>
      </c>
      <c r="Q23" s="101" t="s">
        <v>152</v>
      </c>
      <c r="R23" s="101" t="s">
        <v>153</v>
      </c>
      <c r="S23" s="3"/>
      <c r="T23" s="3"/>
      <c r="U23" s="3"/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09" t="s">
        <v>253</v>
      </c>
      <c r="D24" s="109"/>
      <c r="E24" s="109"/>
      <c r="F24" s="109"/>
      <c r="G24" s="109"/>
      <c r="H24" s="109"/>
      <c r="I24" s="110" t="n">
        <v>1500</v>
      </c>
      <c r="J24" s="3"/>
      <c r="K24" s="162"/>
      <c r="L24" s="163"/>
      <c r="M24" s="162"/>
      <c r="N24" s="178"/>
      <c r="O24" s="162"/>
      <c r="P24" s="179"/>
      <c r="Q24" s="162"/>
      <c r="R24" s="180"/>
      <c r="S24" s="3"/>
      <c r="T24" s="3"/>
      <c r="U24" s="3"/>
      <c r="V24" s="3"/>
      <c r="W24" s="3"/>
      <c r="X24" s="3"/>
    </row>
    <row r="25" customFormat="false" ht="14.25" hidden="false" customHeight="true" outlineLevel="0" collapsed="false">
      <c r="A25" s="108"/>
      <c r="B25" s="108" t="s">
        <v>150</v>
      </c>
      <c r="C25" s="109" t="s">
        <v>254</v>
      </c>
      <c r="D25" s="109"/>
      <c r="E25" s="109"/>
      <c r="F25" s="109"/>
      <c r="G25" s="109"/>
      <c r="H25" s="109"/>
      <c r="I25" s="110" t="n">
        <v>300</v>
      </c>
      <c r="J25" s="3"/>
      <c r="K25" s="112" t="n">
        <v>44703</v>
      </c>
      <c r="L25" s="181" t="n">
        <v>400</v>
      </c>
      <c r="M25" s="112" t="n">
        <v>44826</v>
      </c>
      <c r="N25" s="182" t="n">
        <v>500</v>
      </c>
      <c r="O25" s="112" t="n">
        <v>44856</v>
      </c>
      <c r="P25" s="183" t="n">
        <v>266.66</v>
      </c>
      <c r="Q25" s="112" t="n">
        <v>44856</v>
      </c>
      <c r="R25" s="184" t="n">
        <v>300</v>
      </c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08"/>
      <c r="B26" s="108" t="s">
        <v>150</v>
      </c>
      <c r="C26" s="109" t="s">
        <v>255</v>
      </c>
      <c r="D26" s="109"/>
      <c r="E26" s="109"/>
      <c r="F26" s="109"/>
      <c r="G26" s="109"/>
      <c r="H26" s="109"/>
      <c r="I26" s="185" t="n">
        <v>800</v>
      </c>
      <c r="J26" s="3"/>
      <c r="K26" s="112" t="n">
        <v>44734</v>
      </c>
      <c r="L26" s="186" t="n">
        <v>400</v>
      </c>
      <c r="M26" s="112" t="n">
        <v>44856</v>
      </c>
      <c r="N26" s="182" t="n">
        <v>500</v>
      </c>
      <c r="O26" s="112" t="n">
        <v>44887</v>
      </c>
      <c r="P26" s="183" t="n">
        <v>266.66</v>
      </c>
      <c r="Q26" s="112"/>
      <c r="R26" s="116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8"/>
      <c r="B27" s="114" t="s">
        <v>153</v>
      </c>
      <c r="C27" s="114"/>
      <c r="D27" s="114"/>
      <c r="E27" s="114"/>
      <c r="F27" s="114"/>
      <c r="G27" s="114"/>
      <c r="H27" s="114"/>
      <c r="I27" s="115"/>
      <c r="J27" s="3"/>
      <c r="K27" s="112" t="n">
        <v>44764</v>
      </c>
      <c r="L27" s="186" t="n">
        <v>400</v>
      </c>
      <c r="M27" s="112" t="n">
        <v>44887</v>
      </c>
      <c r="N27" s="182" t="n">
        <v>500</v>
      </c>
      <c r="O27" s="112" t="n">
        <v>44917</v>
      </c>
      <c r="P27" s="183" t="n">
        <v>266.68</v>
      </c>
      <c r="Q27" s="112"/>
      <c r="R27" s="116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17"/>
      <c r="B28" s="117"/>
      <c r="C28" s="118"/>
      <c r="D28" s="118"/>
      <c r="E28" s="118"/>
      <c r="F28" s="118"/>
      <c r="G28" s="118"/>
      <c r="H28" s="118"/>
      <c r="I28" s="119"/>
      <c r="J28" s="3"/>
      <c r="K28" s="112" t="n">
        <v>44795</v>
      </c>
      <c r="L28" s="186" t="n">
        <v>400</v>
      </c>
      <c r="M28" s="101" t="s">
        <v>153</v>
      </c>
      <c r="N28" s="187" t="n">
        <f aca="false">SUM(N25:N27)</f>
        <v>1500</v>
      </c>
      <c r="O28" s="101" t="s">
        <v>153</v>
      </c>
      <c r="P28" s="188" t="n">
        <f aca="false">SUM(P25:P27)</f>
        <v>800</v>
      </c>
      <c r="Q28" s="101" t="s">
        <v>153</v>
      </c>
      <c r="R28" s="188" t="n">
        <f aca="false">SUM(R25:R27)</f>
        <v>300</v>
      </c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112" t="n">
        <v>44826</v>
      </c>
      <c r="L29" s="186" t="n">
        <v>400</v>
      </c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06" t="s">
        <v>135</v>
      </c>
      <c r="B30" s="107" t="s">
        <v>149</v>
      </c>
      <c r="C30" s="121" t="s">
        <v>256</v>
      </c>
      <c r="D30" s="121"/>
      <c r="E30" s="121"/>
      <c r="F30" s="121"/>
      <c r="G30" s="121"/>
      <c r="H30" s="121"/>
      <c r="I30" s="121"/>
      <c r="J30" s="3"/>
      <c r="K30" s="112" t="n">
        <v>44856</v>
      </c>
      <c r="L30" s="186" t="n">
        <v>400</v>
      </c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89"/>
      <c r="B31" s="123" t="s">
        <v>156</v>
      </c>
      <c r="C31" s="190" t="s">
        <v>257</v>
      </c>
      <c r="D31" s="190"/>
      <c r="E31" s="190"/>
      <c r="F31" s="190"/>
      <c r="G31" s="190"/>
      <c r="H31" s="190"/>
      <c r="I31" s="125" t="n">
        <v>400</v>
      </c>
      <c r="J31" s="3"/>
      <c r="K31" s="112" t="n">
        <v>44887</v>
      </c>
      <c r="L31" s="186" t="n">
        <v>400</v>
      </c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08"/>
      <c r="B32" s="108"/>
      <c r="C32" s="191"/>
      <c r="D32" s="191"/>
      <c r="E32" s="191"/>
      <c r="F32" s="191"/>
      <c r="G32" s="191"/>
      <c r="H32" s="191"/>
      <c r="I32" s="192"/>
      <c r="J32" s="3"/>
      <c r="K32" s="112" t="n">
        <v>44917</v>
      </c>
      <c r="L32" s="186" t="n">
        <v>400</v>
      </c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108"/>
      <c r="B33" s="108"/>
      <c r="C33" s="191"/>
      <c r="D33" s="191"/>
      <c r="E33" s="191"/>
      <c r="F33" s="191"/>
      <c r="G33" s="191"/>
      <c r="H33" s="191"/>
      <c r="I33" s="192"/>
      <c r="J33" s="3"/>
      <c r="K33" s="101" t="s">
        <v>153</v>
      </c>
      <c r="L33" s="193" t="n">
        <f aca="false">SUM(L25:L32)</f>
        <v>3200</v>
      </c>
      <c r="P33" s="3"/>
      <c r="Q33" s="3"/>
      <c r="R33" s="3"/>
      <c r="S33" s="3"/>
      <c r="T33" s="3"/>
      <c r="U33" s="3"/>
      <c r="V33" s="3"/>
      <c r="W33" s="3"/>
      <c r="X33" s="3"/>
    </row>
    <row r="34" customFormat="false" ht="14.25" hidden="false" customHeight="true" outlineLevel="0" collapsed="false">
      <c r="A34" s="135"/>
      <c r="B34" s="114" t="s">
        <v>153</v>
      </c>
      <c r="C34" s="114"/>
      <c r="D34" s="114"/>
      <c r="E34" s="114"/>
      <c r="F34" s="114"/>
      <c r="G34" s="114"/>
      <c r="H34" s="114"/>
      <c r="I34" s="167" t="n">
        <f aca="false">SUM(I31:I33)</f>
        <v>400</v>
      </c>
      <c r="J34" s="3"/>
      <c r="N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6" t="s">
        <v>135</v>
      </c>
      <c r="B36" s="107" t="s">
        <v>149</v>
      </c>
      <c r="C36" s="111"/>
      <c r="D36" s="111"/>
      <c r="E36" s="111"/>
      <c r="F36" s="111"/>
      <c r="G36" s="111"/>
      <c r="H36" s="111"/>
      <c r="I36" s="1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08"/>
      <c r="C37" s="111"/>
      <c r="D37" s="111"/>
      <c r="E37" s="111"/>
      <c r="F37" s="111"/>
      <c r="G37" s="111"/>
      <c r="H37" s="111"/>
      <c r="I37" s="1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08"/>
      <c r="B38" s="108"/>
      <c r="C38" s="111"/>
      <c r="D38" s="111"/>
      <c r="E38" s="111"/>
      <c r="F38" s="111"/>
      <c r="G38" s="111"/>
      <c r="H38" s="111"/>
      <c r="I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8"/>
      <c r="B39" s="114" t="s">
        <v>153</v>
      </c>
      <c r="C39" s="114"/>
      <c r="D39" s="114"/>
      <c r="E39" s="114"/>
      <c r="F39" s="114"/>
      <c r="G39" s="114"/>
      <c r="H39" s="114"/>
      <c r="I39" s="115"/>
      <c r="J39" s="3"/>
      <c r="K39" s="134" t="s">
        <v>157</v>
      </c>
      <c r="L39" s="134"/>
      <c r="M39" s="134"/>
      <c r="N39" s="134"/>
      <c r="O39" s="134"/>
      <c r="P39" s="134"/>
      <c r="Q39" s="134"/>
      <c r="R39" s="134"/>
      <c r="S39" s="134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137" t="s">
        <v>158</v>
      </c>
      <c r="L40" s="138" t="s">
        <v>159</v>
      </c>
      <c r="M40" s="139" t="s">
        <v>160</v>
      </c>
      <c r="N40" s="138" t="s">
        <v>135</v>
      </c>
      <c r="O40" s="137" t="s">
        <v>161</v>
      </c>
      <c r="P40" s="137" t="s">
        <v>162</v>
      </c>
      <c r="Q40" s="137"/>
      <c r="R40" s="137"/>
      <c r="S40" s="140" t="s">
        <v>163</v>
      </c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6" t="s">
        <v>135</v>
      </c>
      <c r="B41" s="107" t="s">
        <v>149</v>
      </c>
      <c r="C41" s="111"/>
      <c r="D41" s="111"/>
      <c r="E41" s="111"/>
      <c r="F41" s="111"/>
      <c r="G41" s="111"/>
      <c r="H41" s="111"/>
      <c r="I41" s="111"/>
      <c r="J41" s="3"/>
      <c r="K41" s="137"/>
      <c r="L41" s="137"/>
      <c r="M41" s="137"/>
      <c r="N41" s="137"/>
      <c r="O41" s="137"/>
      <c r="P41" s="137"/>
      <c r="Q41" s="137"/>
      <c r="R41" s="137"/>
      <c r="S41" s="14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41"/>
      <c r="L42" s="142"/>
      <c r="M42" s="142"/>
      <c r="N42" s="143"/>
      <c r="O42" s="144"/>
      <c r="P42" s="100"/>
      <c r="Q42" s="100"/>
      <c r="R42" s="100"/>
      <c r="S42" s="145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08"/>
      <c r="C43" s="111"/>
      <c r="D43" s="111"/>
      <c r="E43" s="111"/>
      <c r="F43" s="111"/>
      <c r="G43" s="111"/>
      <c r="H43" s="111"/>
      <c r="I43" s="110"/>
      <c r="J43" s="3"/>
      <c r="K43" s="146"/>
      <c r="L43" s="147"/>
      <c r="M43" s="147"/>
      <c r="N43" s="148"/>
      <c r="O43" s="149"/>
      <c r="P43" s="100"/>
      <c r="Q43" s="100"/>
      <c r="R43" s="100"/>
      <c r="S43" s="150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14" t="s">
        <v>153</v>
      </c>
      <c r="C44" s="114"/>
      <c r="D44" s="114"/>
      <c r="E44" s="114"/>
      <c r="F44" s="114"/>
      <c r="G44" s="114"/>
      <c r="H44" s="114"/>
      <c r="I44" s="115"/>
      <c r="J44" s="3"/>
      <c r="K44" s="101"/>
      <c r="L44" s="101"/>
      <c r="M44" s="101"/>
      <c r="N44" s="101"/>
      <c r="O44" s="101"/>
      <c r="P44" s="101"/>
      <c r="Q44" s="101"/>
      <c r="R44" s="101"/>
      <c r="S44" s="101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O21:P22"/>
    <mergeCell ref="Q21:R22"/>
    <mergeCell ref="C22:I22"/>
    <mergeCell ref="C23:H23"/>
    <mergeCell ref="C24:H24"/>
    <mergeCell ref="C25:H25"/>
    <mergeCell ref="C26:H26"/>
    <mergeCell ref="B27:H27"/>
    <mergeCell ref="C30:I30"/>
    <mergeCell ref="C31:H31"/>
    <mergeCell ref="C32:H32"/>
    <mergeCell ref="C33:H33"/>
    <mergeCell ref="B34:H34"/>
    <mergeCell ref="C36:I36"/>
    <mergeCell ref="C37:H37"/>
    <mergeCell ref="C38:H38"/>
    <mergeCell ref="B39:H39"/>
    <mergeCell ref="K39:S39"/>
    <mergeCell ref="K40:K41"/>
    <mergeCell ref="L40:L41"/>
    <mergeCell ref="M40:M41"/>
    <mergeCell ref="N40:N41"/>
    <mergeCell ref="O40:O41"/>
    <mergeCell ref="P40:R41"/>
    <mergeCell ref="S40:S41"/>
    <mergeCell ref="C41:I41"/>
    <mergeCell ref="C42:H42"/>
    <mergeCell ref="P42:R42"/>
    <mergeCell ref="C43:H43"/>
    <mergeCell ref="P43:R43"/>
    <mergeCell ref="B44:H44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118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L31+N31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259</v>
      </c>
      <c r="L21" s="105"/>
      <c r="M21" s="105" t="s">
        <v>260</v>
      </c>
      <c r="N21" s="10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105"/>
      <c r="N22" s="10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101" t="s">
        <v>152</v>
      </c>
      <c r="N23" s="101" t="s">
        <v>153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112" t="n">
        <v>44734</v>
      </c>
      <c r="N24" s="116" t="n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112" t="n">
        <v>44764</v>
      </c>
      <c r="N25" s="116" t="n">
        <v>0</v>
      </c>
      <c r="O25" s="16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112" t="n">
        <v>44795</v>
      </c>
      <c r="N26" s="116" t="n">
        <v>0</v>
      </c>
      <c r="O26" s="16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0</v>
      </c>
      <c r="M27" s="112" t="n">
        <v>44826</v>
      </c>
      <c r="N27" s="116" t="n">
        <v>400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0</v>
      </c>
      <c r="M28" s="112" t="n">
        <v>44856</v>
      </c>
      <c r="N28" s="116" t="n">
        <v>400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0</v>
      </c>
      <c r="M29" s="112" t="n">
        <v>44887</v>
      </c>
      <c r="N29" s="116" t="n">
        <v>400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0</v>
      </c>
      <c r="M30" s="112" t="n">
        <v>44917</v>
      </c>
      <c r="N30" s="116" t="n">
        <v>400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1200</v>
      </c>
      <c r="M31" s="101" t="s">
        <v>153</v>
      </c>
      <c r="N31" s="133" t="n">
        <f aca="false">SUM(N24:N30)</f>
        <v>1600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M21:N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108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262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263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264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265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266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 t="s">
        <v>156</v>
      </c>
      <c r="C35" s="124"/>
      <c r="D35" s="124"/>
      <c r="E35" s="124"/>
      <c r="F35" s="124"/>
      <c r="G35" s="124"/>
      <c r="H35" s="124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N20" activeCellId="0" sqref="N20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267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36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158" t="s">
        <v>248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194" t="s">
        <v>142</v>
      </c>
      <c r="M8" s="194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L33</f>
        <v>3200</v>
      </c>
      <c r="D10" s="93" t="n">
        <f aca="false">2300+2450</f>
        <v>4750</v>
      </c>
      <c r="E10" s="95" t="n">
        <f aca="false">I34</f>
        <v>4749.85</v>
      </c>
      <c r="F10" s="93"/>
      <c r="G10" s="96"/>
      <c r="H10" s="93"/>
      <c r="I10" s="96"/>
      <c r="J10" s="93"/>
      <c r="K10" s="96"/>
      <c r="L10" s="98" t="n">
        <f aca="false">3200-2450</f>
        <v>750</v>
      </c>
      <c r="M10" s="176" t="n">
        <v>750</v>
      </c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8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160"/>
      <c r="E17" s="160" t="n">
        <f aca="false">D10-E10</f>
        <v>0.15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195"/>
      <c r="O20" s="3"/>
      <c r="P20" s="3"/>
      <c r="Q20" s="3"/>
      <c r="R20" s="3"/>
      <c r="S20" s="3"/>
      <c r="T20" s="3"/>
      <c r="U20" s="161" t="n">
        <v>18.24</v>
      </c>
      <c r="V20" s="3"/>
      <c r="W20" s="3"/>
      <c r="X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268</v>
      </c>
      <c r="L21" s="105"/>
      <c r="M21" s="3"/>
      <c r="N21" s="195"/>
      <c r="O21" s="3"/>
      <c r="P21" s="3"/>
      <c r="Q21" s="3"/>
      <c r="R21" s="3"/>
      <c r="S21" s="3"/>
      <c r="T21" s="3"/>
      <c r="U21" s="161" t="n">
        <v>4.52</v>
      </c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195"/>
      <c r="O22" s="3"/>
      <c r="P22" s="3"/>
      <c r="Q22" s="3"/>
      <c r="R22" s="3"/>
      <c r="S22" s="3"/>
      <c r="T22" s="3"/>
      <c r="U22" s="161" t="n">
        <v>1.8</v>
      </c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195"/>
      <c r="O23" s="3"/>
      <c r="P23" s="3"/>
      <c r="Q23" s="3"/>
      <c r="R23" s="3"/>
      <c r="S23" s="3"/>
      <c r="T23" s="3"/>
      <c r="U23" s="161" t="n">
        <v>1.82</v>
      </c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 t="n">
        <f aca="false">SUM(U20:U23)</f>
        <v>26.38</v>
      </c>
      <c r="V24" s="3"/>
      <c r="W24" s="3"/>
      <c r="X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22"/>
      <c r="B28" s="123" t="s">
        <v>155</v>
      </c>
      <c r="C28" s="157" t="s">
        <v>269</v>
      </c>
      <c r="D28" s="157"/>
      <c r="E28" s="157"/>
      <c r="F28" s="157"/>
      <c r="G28" s="157"/>
      <c r="H28" s="157"/>
      <c r="I28" s="110" t="n">
        <v>2998</v>
      </c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122"/>
      <c r="B29" s="123" t="s">
        <v>155</v>
      </c>
      <c r="C29" s="157" t="s">
        <v>270</v>
      </c>
      <c r="D29" s="157"/>
      <c r="E29" s="157"/>
      <c r="F29" s="157"/>
      <c r="G29" s="157"/>
      <c r="H29" s="157"/>
      <c r="I29" s="110" t="n">
        <v>490.74</v>
      </c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22"/>
      <c r="B30" s="123" t="s">
        <v>155</v>
      </c>
      <c r="C30" s="157" t="s">
        <v>271</v>
      </c>
      <c r="D30" s="157"/>
      <c r="E30" s="157"/>
      <c r="F30" s="157"/>
      <c r="G30" s="157"/>
      <c r="H30" s="157"/>
      <c r="I30" s="110" t="n">
        <v>687</v>
      </c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22"/>
      <c r="B31" s="196" t="s">
        <v>155</v>
      </c>
      <c r="C31" s="197" t="s">
        <v>272</v>
      </c>
      <c r="D31" s="197"/>
      <c r="E31" s="197"/>
      <c r="F31" s="197"/>
      <c r="G31" s="197"/>
      <c r="H31" s="197"/>
      <c r="I31" s="110" t="n">
        <v>255</v>
      </c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22"/>
      <c r="B32" s="196" t="s">
        <v>155</v>
      </c>
      <c r="C32" s="197" t="s">
        <v>273</v>
      </c>
      <c r="D32" s="197"/>
      <c r="E32" s="197"/>
      <c r="F32" s="197"/>
      <c r="G32" s="197"/>
      <c r="H32" s="197"/>
      <c r="I32" s="110" t="n">
        <v>292.76</v>
      </c>
      <c r="J32" s="3"/>
      <c r="K32" s="101"/>
      <c r="L32" s="13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122"/>
      <c r="B33" s="196" t="s">
        <v>155</v>
      </c>
      <c r="C33" s="157" t="s">
        <v>274</v>
      </c>
      <c r="D33" s="157"/>
      <c r="E33" s="157"/>
      <c r="F33" s="157"/>
      <c r="G33" s="157"/>
      <c r="H33" s="157"/>
      <c r="I33" s="110" t="n">
        <v>26.35</v>
      </c>
      <c r="J33" s="3"/>
      <c r="K33" s="101" t="s">
        <v>153</v>
      </c>
      <c r="L33" s="133" t="n">
        <f aca="false">SUM(L24:L31)</f>
        <v>3200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customFormat="false" ht="14.25" hidden="false" customHeight="true" outlineLevel="0" collapsed="false">
      <c r="A34" s="3"/>
      <c r="B34" s="198"/>
      <c r="C34" s="198"/>
      <c r="D34" s="198"/>
      <c r="E34" s="198"/>
      <c r="F34" s="198"/>
      <c r="G34" s="198"/>
      <c r="H34" s="199" t="s">
        <v>153</v>
      </c>
      <c r="I34" s="132" t="n">
        <f aca="false">SUM(I28:I33)</f>
        <v>4749.85</v>
      </c>
      <c r="J34" s="3"/>
      <c r="K34" s="200"/>
      <c r="L34" s="20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6" t="s">
        <v>135</v>
      </c>
      <c r="B36" s="107" t="s">
        <v>149</v>
      </c>
      <c r="C36" s="121" t="s">
        <v>275</v>
      </c>
      <c r="D36" s="121"/>
      <c r="E36" s="121"/>
      <c r="F36" s="121"/>
      <c r="G36" s="121"/>
      <c r="H36" s="121"/>
      <c r="I36" s="12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202" t="n">
        <v>44694</v>
      </c>
      <c r="B37" s="123" t="s">
        <v>156</v>
      </c>
      <c r="C37" s="157" t="s">
        <v>276</v>
      </c>
      <c r="D37" s="157"/>
      <c r="E37" s="157"/>
      <c r="F37" s="157"/>
      <c r="G37" s="157"/>
      <c r="H37" s="157"/>
      <c r="I37" s="110" t="n">
        <v>750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08"/>
      <c r="B38" s="108"/>
      <c r="C38" s="111"/>
      <c r="D38" s="111"/>
      <c r="E38" s="111"/>
      <c r="F38" s="111"/>
      <c r="G38" s="111"/>
      <c r="H38" s="111"/>
      <c r="I38" s="11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8"/>
      <c r="B39" s="114" t="s">
        <v>153</v>
      </c>
      <c r="C39" s="114"/>
      <c r="D39" s="114"/>
      <c r="E39" s="114"/>
      <c r="F39" s="114"/>
      <c r="G39" s="114"/>
      <c r="H39" s="114"/>
      <c r="I39" s="115"/>
      <c r="J39" s="3"/>
      <c r="K39" s="134" t="s">
        <v>157</v>
      </c>
      <c r="L39" s="134"/>
      <c r="M39" s="134"/>
      <c r="N39" s="134"/>
      <c r="O39" s="134"/>
      <c r="P39" s="134"/>
      <c r="Q39" s="134"/>
      <c r="R39" s="134"/>
      <c r="S39" s="134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137" t="s">
        <v>158</v>
      </c>
      <c r="L40" s="138" t="s">
        <v>159</v>
      </c>
      <c r="M40" s="139" t="s">
        <v>160</v>
      </c>
      <c r="N40" s="138" t="s">
        <v>135</v>
      </c>
      <c r="O40" s="137" t="s">
        <v>161</v>
      </c>
      <c r="P40" s="137" t="s">
        <v>162</v>
      </c>
      <c r="Q40" s="137"/>
      <c r="R40" s="137"/>
      <c r="S40" s="140" t="s">
        <v>163</v>
      </c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6" t="s">
        <v>135</v>
      </c>
      <c r="B41" s="107" t="s">
        <v>149</v>
      </c>
      <c r="C41" s="111"/>
      <c r="D41" s="111"/>
      <c r="E41" s="111"/>
      <c r="F41" s="111"/>
      <c r="G41" s="111"/>
      <c r="H41" s="111"/>
      <c r="I41" s="111"/>
      <c r="J41" s="3"/>
      <c r="K41" s="137"/>
      <c r="L41" s="137"/>
      <c r="M41" s="137"/>
      <c r="N41" s="137"/>
      <c r="O41" s="137"/>
      <c r="P41" s="137"/>
      <c r="Q41" s="137"/>
      <c r="R41" s="137"/>
      <c r="S41" s="14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41"/>
      <c r="L42" s="142"/>
      <c r="M42" s="142"/>
      <c r="N42" s="143"/>
      <c r="O42" s="144"/>
      <c r="P42" s="100"/>
      <c r="Q42" s="100"/>
      <c r="R42" s="100"/>
      <c r="S42" s="145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08"/>
      <c r="C43" s="111"/>
      <c r="D43" s="111"/>
      <c r="E43" s="111"/>
      <c r="F43" s="111"/>
      <c r="G43" s="111"/>
      <c r="H43" s="111"/>
      <c r="I43" s="110"/>
      <c r="J43" s="3"/>
      <c r="K43" s="146"/>
      <c r="L43" s="147"/>
      <c r="M43" s="147"/>
      <c r="N43" s="148"/>
      <c r="O43" s="149"/>
      <c r="P43" s="100"/>
      <c r="Q43" s="100"/>
      <c r="R43" s="100"/>
      <c r="S43" s="150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14" t="s">
        <v>153</v>
      </c>
      <c r="C44" s="114"/>
      <c r="D44" s="114"/>
      <c r="E44" s="114"/>
      <c r="F44" s="114"/>
      <c r="G44" s="114"/>
      <c r="H44" s="114"/>
      <c r="I44" s="115"/>
      <c r="J44" s="3"/>
      <c r="K44" s="101"/>
      <c r="L44" s="101"/>
      <c r="M44" s="101"/>
      <c r="N44" s="101"/>
      <c r="O44" s="101"/>
      <c r="P44" s="101"/>
      <c r="Q44" s="101"/>
      <c r="R44" s="101"/>
      <c r="S44" s="101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</sheetData>
  <mergeCells count="44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C36:I36"/>
    <mergeCell ref="C37:H37"/>
    <mergeCell ref="C38:H38"/>
    <mergeCell ref="B39:H39"/>
    <mergeCell ref="K39:S39"/>
    <mergeCell ref="K40:K41"/>
    <mergeCell ref="L40:L41"/>
    <mergeCell ref="M40:M41"/>
    <mergeCell ref="N40:N41"/>
    <mergeCell ref="O40:O41"/>
    <mergeCell ref="P40:R41"/>
    <mergeCell ref="S40:S41"/>
    <mergeCell ref="C41:I41"/>
    <mergeCell ref="C42:H42"/>
    <mergeCell ref="P42:R42"/>
    <mergeCell ref="C43:H43"/>
    <mergeCell ref="P43:R43"/>
    <mergeCell ref="B44:H44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164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114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165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277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278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279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280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106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281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282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283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284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L32+O32</f>
        <v>2800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285</v>
      </c>
      <c r="L21" s="105"/>
      <c r="M21" s="3"/>
      <c r="N21" s="105" t="s">
        <v>286</v>
      </c>
      <c r="O21" s="10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105"/>
      <c r="O22" s="10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178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101" t="s">
        <v>152</v>
      </c>
      <c r="O23" s="101" t="s">
        <v>153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112" t="n">
        <v>44703</v>
      </c>
      <c r="O24" s="116" t="n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203" t="n">
        <v>44734</v>
      </c>
      <c r="O25" s="116" t="n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112" t="n">
        <v>44764</v>
      </c>
      <c r="O26" s="116" t="n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0</v>
      </c>
      <c r="M27" s="161"/>
      <c r="N27" s="203" t="n">
        <v>44795</v>
      </c>
      <c r="O27" s="116" t="s">
        <v>287</v>
      </c>
      <c r="P27" s="161" t="s">
        <v>288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0</v>
      </c>
      <c r="M28" s="161"/>
      <c r="N28" s="112" t="n">
        <v>44826</v>
      </c>
      <c r="O28" s="116" t="n">
        <v>400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0</v>
      </c>
      <c r="M29" s="161"/>
      <c r="N29" s="112" t="n">
        <v>44856</v>
      </c>
      <c r="O29" s="116" t="n">
        <v>400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0</v>
      </c>
      <c r="M30" s="161"/>
      <c r="N30" s="112" t="n">
        <v>44887</v>
      </c>
      <c r="O30" s="116" t="n">
        <v>400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0</v>
      </c>
      <c r="M31" s="161"/>
      <c r="N31" s="112" t="n">
        <v>44917</v>
      </c>
      <c r="O31" s="116" t="n">
        <v>400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1200</v>
      </c>
      <c r="M32" s="3"/>
      <c r="N32" s="101" t="s">
        <v>153</v>
      </c>
      <c r="O32" s="133" t="n">
        <f aca="false">SUM(O28:O31)</f>
        <v>1600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7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N21:O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289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102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290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291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81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/>
      <c r="C10" s="94"/>
      <c r="D10" s="98" t="n">
        <v>2300</v>
      </c>
      <c r="E10" s="152" t="n">
        <f aca="false">I32</f>
        <v>2301.73</v>
      </c>
      <c r="F10" s="93"/>
      <c r="G10" s="96"/>
      <c r="H10" s="93"/>
      <c r="I10" s="96"/>
      <c r="J10" s="98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/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/>
      <c r="D23" s="109"/>
      <c r="E23" s="109"/>
      <c r="F23" s="109"/>
      <c r="G23" s="109"/>
      <c r="H23" s="109"/>
      <c r="I23" s="110"/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72"/>
      <c r="L24" s="11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72"/>
      <c r="L25" s="11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72"/>
      <c r="L26" s="11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72"/>
      <c r="L27" s="11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 t="n">
        <v>44730</v>
      </c>
      <c r="B28" s="123" t="s">
        <v>155</v>
      </c>
      <c r="C28" s="157" t="s">
        <v>292</v>
      </c>
      <c r="D28" s="157"/>
      <c r="E28" s="157"/>
      <c r="F28" s="157"/>
      <c r="G28" s="157"/>
      <c r="H28" s="157"/>
      <c r="I28" s="110" t="n">
        <v>1783.64</v>
      </c>
      <c r="J28" s="3"/>
      <c r="K28" s="172"/>
      <c r="L28" s="1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57" t="s">
        <v>293</v>
      </c>
      <c r="D29" s="157"/>
      <c r="E29" s="157"/>
      <c r="F29" s="157"/>
      <c r="G29" s="157"/>
      <c r="H29" s="157"/>
      <c r="I29" s="110" t="n">
        <v>470.15</v>
      </c>
      <c r="J29" s="3"/>
      <c r="K29" s="172"/>
      <c r="L29" s="11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57" t="s">
        <v>294</v>
      </c>
      <c r="D30" s="157"/>
      <c r="E30" s="157"/>
      <c r="F30" s="157"/>
      <c r="G30" s="157"/>
      <c r="H30" s="157"/>
      <c r="I30" s="110" t="n">
        <v>47.94</v>
      </c>
      <c r="J30" s="3"/>
      <c r="K30" s="172"/>
      <c r="L30" s="11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72"/>
      <c r="L31" s="11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2301.73</v>
      </c>
      <c r="J32" s="3"/>
      <c r="K32" s="101" t="s">
        <v>153</v>
      </c>
      <c r="L32" s="133" t="n">
        <f aca="false">SUM(L24:L31)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295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83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160" t="n">
        <f aca="false">SUM(E10:E16)</f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296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customFormat="false" ht="14.25" hidden="false" customHeight="true" outlineLevel="0" collapsed="false">
      <c r="A23" s="108"/>
      <c r="B23" s="108" t="s">
        <v>150</v>
      </c>
      <c r="C23" s="109" t="s">
        <v>244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204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204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204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204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297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298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160" t="n">
        <f aca="false">SUM(E10:E16)</f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299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customFormat="false" ht="14.25" hidden="false" customHeight="true" outlineLevel="0" collapsed="false">
      <c r="A23" s="108"/>
      <c r="B23" s="108" t="s">
        <v>150</v>
      </c>
      <c r="C23" s="109" t="s">
        <v>244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204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204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204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204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300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100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301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302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98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303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2" activeCellId="0" sqref="J32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304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94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305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8" t="n">
        <f aca="false">1000+1700</f>
        <v>2700</v>
      </c>
      <c r="E10" s="95" t="n">
        <f aca="false">I36</f>
        <v>2657.69</v>
      </c>
      <c r="F10" s="93"/>
      <c r="G10" s="96"/>
      <c r="H10" s="93"/>
      <c r="I10" s="96"/>
      <c r="J10" s="93"/>
      <c r="K10" s="96"/>
      <c r="L10" s="98" t="n">
        <f aca="false">1000-1000</f>
        <v>0</v>
      </c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8" t="n">
        <f aca="false">1700-1700</f>
        <v>0</v>
      </c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160" t="n">
        <f aca="false">D10-E10</f>
        <v>42.31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20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306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customFormat="false" ht="14.25" hidden="false" customHeight="true" outlineLevel="0" collapsed="false">
      <c r="A23" s="108"/>
      <c r="B23" s="108" t="s">
        <v>150</v>
      </c>
      <c r="C23" s="109" t="s">
        <v>194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</row>
    <row r="24" customFormat="false" ht="14.25" hidden="false" customHeight="true" outlineLevel="0" collapsed="false">
      <c r="A24" s="108"/>
      <c r="B24" s="108" t="s">
        <v>150</v>
      </c>
      <c r="C24" s="109" t="s">
        <v>307</v>
      </c>
      <c r="D24" s="109"/>
      <c r="E24" s="109"/>
      <c r="F24" s="109"/>
      <c r="G24" s="109"/>
      <c r="H24" s="109"/>
      <c r="I24" s="110" t="n">
        <v>1700</v>
      </c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32" t="n">
        <f aca="false">SUM(I23:I24)</f>
        <v>4500</v>
      </c>
      <c r="J25" s="3"/>
      <c r="K25" s="204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204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</row>
    <row r="28" customFormat="false" ht="14.25" hidden="false" customHeight="true" outlineLevel="0" collapsed="false">
      <c r="A28" s="122"/>
      <c r="B28" s="123" t="s">
        <v>155</v>
      </c>
      <c r="C28" s="157" t="s">
        <v>308</v>
      </c>
      <c r="D28" s="157"/>
      <c r="E28" s="157"/>
      <c r="F28" s="157"/>
      <c r="G28" s="157"/>
      <c r="H28" s="157"/>
      <c r="I28" s="110" t="n">
        <v>378</v>
      </c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</row>
    <row r="29" customFormat="false" ht="14.25" hidden="false" customHeight="true" outlineLevel="0" collapsed="false">
      <c r="A29" s="122"/>
      <c r="B29" s="123" t="s">
        <v>155</v>
      </c>
      <c r="C29" s="157" t="s">
        <v>309</v>
      </c>
      <c r="D29" s="157"/>
      <c r="E29" s="157"/>
      <c r="F29" s="157"/>
      <c r="G29" s="157"/>
      <c r="H29" s="157"/>
      <c r="I29" s="110" t="n">
        <v>473.37</v>
      </c>
      <c r="J29" s="3"/>
      <c r="K29" s="204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</row>
    <row r="30" customFormat="false" ht="14.25" hidden="false" customHeight="true" outlineLevel="0" collapsed="false">
      <c r="A30" s="122"/>
      <c r="B30" s="123" t="s">
        <v>155</v>
      </c>
      <c r="C30" s="157" t="s">
        <v>310</v>
      </c>
      <c r="D30" s="157"/>
      <c r="E30" s="157"/>
      <c r="F30" s="157"/>
      <c r="G30" s="157"/>
      <c r="H30" s="157"/>
      <c r="I30" s="125" t="n">
        <v>346</v>
      </c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</row>
    <row r="31" customFormat="false" ht="14.25" hidden="false" customHeight="true" outlineLevel="0" collapsed="false">
      <c r="A31" s="122"/>
      <c r="B31" s="123" t="s">
        <v>155</v>
      </c>
      <c r="C31" s="157" t="s">
        <v>311</v>
      </c>
      <c r="D31" s="157"/>
      <c r="E31" s="157"/>
      <c r="F31" s="157"/>
      <c r="G31" s="157"/>
      <c r="H31" s="157"/>
      <c r="I31" s="125" t="n">
        <v>292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</row>
    <row r="32" customFormat="false" ht="14.25" hidden="false" customHeight="true" outlineLevel="0" collapsed="false">
      <c r="A32" s="122"/>
      <c r="B32" s="123" t="s">
        <v>155</v>
      </c>
      <c r="C32" s="157" t="s">
        <v>312</v>
      </c>
      <c r="D32" s="157"/>
      <c r="E32" s="157"/>
      <c r="F32" s="157"/>
      <c r="G32" s="157"/>
      <c r="H32" s="157"/>
      <c r="I32" s="125" t="n">
        <v>166.32</v>
      </c>
      <c r="J32" s="69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customFormat="false" ht="14.25" hidden="false" customHeight="true" outlineLevel="0" collapsed="false">
      <c r="A33" s="126"/>
      <c r="B33" s="123" t="s">
        <v>155</v>
      </c>
      <c r="C33" s="157" t="s">
        <v>313</v>
      </c>
      <c r="D33" s="157"/>
      <c r="E33" s="157"/>
      <c r="F33" s="157"/>
      <c r="G33" s="157"/>
      <c r="H33" s="157"/>
      <c r="I33" s="129" t="n">
        <v>510</v>
      </c>
      <c r="J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customFormat="false" ht="14.25" hidden="false" customHeight="true" outlineLevel="0" collapsed="false">
      <c r="A34" s="126"/>
      <c r="B34" s="123" t="s">
        <v>155</v>
      </c>
      <c r="C34" s="157" t="s">
        <v>314</v>
      </c>
      <c r="D34" s="157"/>
      <c r="E34" s="157"/>
      <c r="F34" s="157"/>
      <c r="G34" s="157"/>
      <c r="H34" s="157"/>
      <c r="I34" s="125" t="n">
        <v>346</v>
      </c>
      <c r="J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customFormat="false" ht="14.25" hidden="false" customHeight="true" outlineLevel="0" collapsed="false">
      <c r="A35" s="126"/>
      <c r="B35" s="123" t="s">
        <v>155</v>
      </c>
      <c r="C35" s="206" t="s">
        <v>315</v>
      </c>
      <c r="D35" s="206"/>
      <c r="E35" s="206"/>
      <c r="F35" s="206"/>
      <c r="G35" s="206"/>
      <c r="H35" s="206"/>
      <c r="I35" s="129" t="n">
        <v>146</v>
      </c>
      <c r="J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customFormat="false" ht="14.25" hidden="false" customHeight="true" outlineLevel="0" collapsed="false">
      <c r="A36" s="130"/>
      <c r="B36" s="131" t="s">
        <v>153</v>
      </c>
      <c r="C36" s="131"/>
      <c r="D36" s="131"/>
      <c r="E36" s="131"/>
      <c r="F36" s="131"/>
      <c r="G36" s="131"/>
      <c r="H36" s="131"/>
      <c r="I36" s="132" t="n">
        <f aca="false">SUM(I28:I35)</f>
        <v>2657.69</v>
      </c>
      <c r="J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customFormat="false" ht="14.2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06" t="s">
        <v>135</v>
      </c>
      <c r="B38" s="107" t="s">
        <v>149</v>
      </c>
      <c r="C38" s="111"/>
      <c r="D38" s="111"/>
      <c r="E38" s="111"/>
      <c r="F38" s="111"/>
      <c r="G38" s="111"/>
      <c r="H38" s="111"/>
      <c r="I38" s="1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8"/>
      <c r="B39" s="108"/>
      <c r="C39" s="111"/>
      <c r="D39" s="111"/>
      <c r="E39" s="111"/>
      <c r="F39" s="111"/>
      <c r="G39" s="111"/>
      <c r="H39" s="111"/>
      <c r="I39" s="1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14" t="s">
        <v>153</v>
      </c>
      <c r="C41" s="114"/>
      <c r="D41" s="114"/>
      <c r="E41" s="114"/>
      <c r="F41" s="114"/>
      <c r="G41" s="114"/>
      <c r="H41" s="114"/>
      <c r="I41" s="115"/>
      <c r="J41" s="3"/>
      <c r="K41" s="134" t="s">
        <v>157</v>
      </c>
      <c r="L41" s="134"/>
      <c r="M41" s="134"/>
      <c r="N41" s="134"/>
      <c r="O41" s="134"/>
      <c r="P41" s="134"/>
      <c r="Q41" s="134"/>
      <c r="R41" s="134"/>
      <c r="S41" s="134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35"/>
      <c r="B42" s="136"/>
      <c r="C42" s="136"/>
      <c r="D42" s="136"/>
      <c r="E42" s="136"/>
      <c r="F42" s="136"/>
      <c r="G42" s="136"/>
      <c r="H42" s="136"/>
      <c r="I42" s="136"/>
      <c r="J42" s="3"/>
      <c r="K42" s="137" t="s">
        <v>158</v>
      </c>
      <c r="L42" s="138" t="s">
        <v>159</v>
      </c>
      <c r="M42" s="139" t="s">
        <v>160</v>
      </c>
      <c r="N42" s="138" t="s">
        <v>135</v>
      </c>
      <c r="O42" s="137" t="s">
        <v>161</v>
      </c>
      <c r="P42" s="137" t="s">
        <v>162</v>
      </c>
      <c r="Q42" s="137"/>
      <c r="R42" s="137"/>
      <c r="S42" s="140" t="s">
        <v>163</v>
      </c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137"/>
      <c r="L43" s="137"/>
      <c r="M43" s="137"/>
      <c r="N43" s="137"/>
      <c r="O43" s="137"/>
      <c r="P43" s="137"/>
      <c r="Q43" s="137"/>
      <c r="R43" s="137"/>
      <c r="S43" s="140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141"/>
      <c r="L44" s="142"/>
      <c r="M44" s="142"/>
      <c r="N44" s="143"/>
      <c r="O44" s="144"/>
      <c r="P44" s="100"/>
      <c r="Q44" s="100"/>
      <c r="R44" s="100"/>
      <c r="S44" s="145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146"/>
      <c r="L45" s="147"/>
      <c r="M45" s="147"/>
      <c r="N45" s="148"/>
      <c r="O45" s="149"/>
      <c r="P45" s="100"/>
      <c r="Q45" s="100"/>
      <c r="R45" s="100"/>
      <c r="S45" s="150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101"/>
      <c r="L46" s="101"/>
      <c r="M46" s="101"/>
      <c r="N46" s="101"/>
      <c r="O46" s="101"/>
      <c r="P46" s="101"/>
      <c r="Q46" s="101"/>
      <c r="R46" s="101"/>
      <c r="S46" s="101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106" t="s">
        <v>135</v>
      </c>
      <c r="B49" s="107" t="s">
        <v>149</v>
      </c>
      <c r="C49" s="111"/>
      <c r="D49" s="111"/>
      <c r="E49" s="111"/>
      <c r="F49" s="111"/>
      <c r="G49" s="111"/>
      <c r="H49" s="111"/>
      <c r="I49" s="1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108"/>
      <c r="B50" s="108"/>
      <c r="C50" s="111"/>
      <c r="D50" s="111"/>
      <c r="E50" s="111"/>
      <c r="F50" s="111"/>
      <c r="G50" s="111"/>
      <c r="H50" s="111"/>
      <c r="I50" s="11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108"/>
      <c r="B51" s="108"/>
      <c r="C51" s="111"/>
      <c r="D51" s="111"/>
      <c r="E51" s="111"/>
      <c r="F51" s="111"/>
      <c r="G51" s="111"/>
      <c r="H51" s="111"/>
      <c r="I51" s="11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108"/>
      <c r="B52" s="114" t="s">
        <v>153</v>
      </c>
      <c r="C52" s="114"/>
      <c r="D52" s="114"/>
      <c r="E52" s="114"/>
      <c r="F52" s="114"/>
      <c r="G52" s="114"/>
      <c r="H52" s="114"/>
      <c r="I52" s="11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4.2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4.2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4.2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</sheetData>
  <mergeCells count="50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C34:H34"/>
    <mergeCell ref="B36:H36"/>
    <mergeCell ref="C38:I38"/>
    <mergeCell ref="C39:H39"/>
    <mergeCell ref="C40:H40"/>
    <mergeCell ref="B41:H41"/>
    <mergeCell ref="K41:S41"/>
    <mergeCell ref="K42:K43"/>
    <mergeCell ref="L42:L43"/>
    <mergeCell ref="M42:M43"/>
    <mergeCell ref="N42:N43"/>
    <mergeCell ref="O42:O43"/>
    <mergeCell ref="P42:R43"/>
    <mergeCell ref="S42:S43"/>
    <mergeCell ref="C44:I44"/>
    <mergeCell ref="P44:R44"/>
    <mergeCell ref="C45:H45"/>
    <mergeCell ref="P45:R45"/>
    <mergeCell ref="C46:H46"/>
    <mergeCell ref="B47:H47"/>
    <mergeCell ref="C49:I49"/>
    <mergeCell ref="C50:H50"/>
    <mergeCell ref="C51:H51"/>
    <mergeCell ref="B52:H52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167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110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168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316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112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2800</v>
      </c>
      <c r="C10" s="94" t="n">
        <f aca="false">L31</f>
        <v>2800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317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166</v>
      </c>
      <c r="D23" s="109"/>
      <c r="E23" s="109"/>
      <c r="F23" s="109"/>
      <c r="G23" s="109"/>
      <c r="H23" s="109"/>
      <c r="I23" s="110" t="n">
        <v>2800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44734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44764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44795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44826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44856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44887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44917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30"/>
      <c r="B31" s="131" t="s">
        <v>153</v>
      </c>
      <c r="C31" s="131"/>
      <c r="D31" s="131"/>
      <c r="E31" s="131"/>
      <c r="F31" s="131"/>
      <c r="G31" s="131"/>
      <c r="H31" s="131"/>
      <c r="I31" s="132" t="n">
        <f aca="false">SUM(I28:I30)</f>
        <v>0</v>
      </c>
      <c r="J31" s="3"/>
      <c r="K31" s="101" t="s">
        <v>153</v>
      </c>
      <c r="L31" s="133" t="n">
        <f aca="false">SUM(L24:L30)</f>
        <v>2800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06" t="s">
        <v>135</v>
      </c>
      <c r="B33" s="107" t="s">
        <v>149</v>
      </c>
      <c r="C33" s="111"/>
      <c r="D33" s="111"/>
      <c r="E33" s="111"/>
      <c r="F33" s="111"/>
      <c r="G33" s="111"/>
      <c r="H33" s="111"/>
      <c r="I33" s="1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8"/>
      <c r="B34" s="108" t="s">
        <v>156</v>
      </c>
      <c r="C34" s="124"/>
      <c r="D34" s="124"/>
      <c r="E34" s="124"/>
      <c r="F34" s="124"/>
      <c r="G34" s="124"/>
      <c r="H34" s="124"/>
      <c r="I34" s="11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14" t="s">
        <v>153</v>
      </c>
      <c r="C36" s="114"/>
      <c r="D36" s="114"/>
      <c r="E36" s="114"/>
      <c r="F36" s="114"/>
      <c r="G36" s="114"/>
      <c r="H36" s="114"/>
      <c r="I36" s="115"/>
      <c r="J36" s="3"/>
      <c r="K36" s="134" t="s">
        <v>157</v>
      </c>
      <c r="L36" s="134"/>
      <c r="M36" s="134"/>
      <c r="N36" s="134"/>
      <c r="O36" s="134"/>
      <c r="P36" s="134"/>
      <c r="Q36" s="134"/>
      <c r="R36" s="134"/>
      <c r="S36" s="134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5"/>
      <c r="B37" s="136"/>
      <c r="C37" s="136"/>
      <c r="D37" s="136"/>
      <c r="E37" s="136"/>
      <c r="F37" s="136"/>
      <c r="G37" s="136"/>
      <c r="H37" s="136"/>
      <c r="I37" s="136"/>
      <c r="J37" s="3"/>
      <c r="K37" s="137" t="s">
        <v>158</v>
      </c>
      <c r="L37" s="138" t="s">
        <v>159</v>
      </c>
      <c r="M37" s="139" t="s">
        <v>160</v>
      </c>
      <c r="N37" s="138" t="s">
        <v>135</v>
      </c>
      <c r="O37" s="137" t="s">
        <v>161</v>
      </c>
      <c r="P37" s="137" t="s">
        <v>162</v>
      </c>
      <c r="Q37" s="137"/>
      <c r="R37" s="137"/>
      <c r="S37" s="140" t="s">
        <v>163</v>
      </c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137"/>
      <c r="L38" s="137"/>
      <c r="M38" s="137"/>
      <c r="N38" s="137"/>
      <c r="O38" s="137"/>
      <c r="P38" s="137"/>
      <c r="Q38" s="137"/>
      <c r="R38" s="137"/>
      <c r="S38" s="140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1"/>
      <c r="D39" s="111"/>
      <c r="E39" s="111"/>
      <c r="F39" s="111"/>
      <c r="G39" s="111"/>
      <c r="H39" s="111"/>
      <c r="I39" s="111"/>
      <c r="J39" s="3"/>
      <c r="K39" s="141"/>
      <c r="L39" s="142"/>
      <c r="M39" s="142"/>
      <c r="N39" s="143"/>
      <c r="O39" s="144"/>
      <c r="P39" s="100"/>
      <c r="Q39" s="100"/>
      <c r="R39" s="100"/>
      <c r="S39" s="145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1"/>
      <c r="D40" s="111"/>
      <c r="E40" s="111"/>
      <c r="F40" s="111"/>
      <c r="G40" s="111"/>
      <c r="H40" s="111"/>
      <c r="I40" s="110"/>
      <c r="J40" s="3"/>
      <c r="K40" s="146"/>
      <c r="L40" s="147"/>
      <c r="M40" s="147"/>
      <c r="N40" s="148"/>
      <c r="O40" s="149"/>
      <c r="P40" s="100"/>
      <c r="Q40" s="100"/>
      <c r="R40" s="100"/>
      <c r="S40" s="15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01"/>
      <c r="L41" s="101"/>
      <c r="M41" s="101"/>
      <c r="N41" s="101"/>
      <c r="O41" s="101"/>
      <c r="P41" s="101"/>
      <c r="Q41" s="101"/>
      <c r="R41" s="101"/>
      <c r="S41" s="101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6" t="s">
        <v>135</v>
      </c>
      <c r="B44" s="107" t="s">
        <v>149</v>
      </c>
      <c r="C44" s="111"/>
      <c r="D44" s="111"/>
      <c r="E44" s="111"/>
      <c r="F44" s="111"/>
      <c r="G44" s="111"/>
      <c r="H44" s="111"/>
      <c r="I44" s="1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8"/>
      <c r="B45" s="108"/>
      <c r="C45" s="111"/>
      <c r="D45" s="111"/>
      <c r="E45" s="111"/>
      <c r="F45" s="111"/>
      <c r="G45" s="111"/>
      <c r="H45" s="111"/>
      <c r="I45" s="1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14" t="s">
        <v>153</v>
      </c>
      <c r="C47" s="114"/>
      <c r="D47" s="114"/>
      <c r="E47" s="114"/>
      <c r="F47" s="114"/>
      <c r="G47" s="114"/>
      <c r="H47" s="114"/>
      <c r="I47" s="11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1:H31"/>
    <mergeCell ref="C33:I33"/>
    <mergeCell ref="C34:H34"/>
    <mergeCell ref="C35:H35"/>
    <mergeCell ref="B36:H36"/>
    <mergeCell ref="K36:S36"/>
    <mergeCell ref="K37:K38"/>
    <mergeCell ref="L37:L38"/>
    <mergeCell ref="M37:M38"/>
    <mergeCell ref="N37:N38"/>
    <mergeCell ref="O37:O38"/>
    <mergeCell ref="P37:R38"/>
    <mergeCell ref="S37:S38"/>
    <mergeCell ref="C39:I39"/>
    <mergeCell ref="P39:R39"/>
    <mergeCell ref="C40:H40"/>
    <mergeCell ref="P40:R40"/>
    <mergeCell ref="C41:H41"/>
    <mergeCell ref="B42:H42"/>
    <mergeCell ref="C44:I44"/>
    <mergeCell ref="C45:H45"/>
    <mergeCell ref="C46:H46"/>
    <mergeCell ref="B47:H47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318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319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170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8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320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244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321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38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158" t="s">
        <v>248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 t="n">
        <v>5496.02</v>
      </c>
      <c r="E10" s="152" t="n">
        <f aca="false">I37</f>
        <v>5495.98</v>
      </c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160" t="n">
        <f aca="false">D10-E10</f>
        <v>0.04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322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323</v>
      </c>
      <c r="D23" s="109"/>
      <c r="E23" s="109"/>
      <c r="F23" s="109"/>
      <c r="G23" s="109"/>
      <c r="H23" s="109"/>
      <c r="I23" s="110"/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09"/>
      <c r="D24" s="109"/>
      <c r="E24" s="109"/>
      <c r="F24" s="109"/>
      <c r="G24" s="109"/>
      <c r="H24" s="109"/>
      <c r="I24" s="110"/>
      <c r="J24" s="3"/>
      <c r="K24" s="112" t="n">
        <v>44703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22"/>
      <c r="B28" s="108" t="s">
        <v>155</v>
      </c>
      <c r="C28" s="157" t="s">
        <v>324</v>
      </c>
      <c r="D28" s="157"/>
      <c r="E28" s="157"/>
      <c r="F28" s="157"/>
      <c r="G28" s="157"/>
      <c r="H28" s="157"/>
      <c r="I28" s="125" t="n">
        <v>30.27</v>
      </c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122"/>
      <c r="B29" s="108" t="s">
        <v>155</v>
      </c>
      <c r="C29" s="157" t="s">
        <v>325</v>
      </c>
      <c r="D29" s="157"/>
      <c r="E29" s="157"/>
      <c r="F29" s="157"/>
      <c r="G29" s="157"/>
      <c r="H29" s="157"/>
      <c r="I29" s="125" t="n">
        <v>636.9</v>
      </c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22"/>
      <c r="B30" s="108" t="s">
        <v>155</v>
      </c>
      <c r="C30" s="157" t="s">
        <v>326</v>
      </c>
      <c r="D30" s="157"/>
      <c r="E30" s="157"/>
      <c r="F30" s="157"/>
      <c r="G30" s="157"/>
      <c r="H30" s="157"/>
      <c r="I30" s="125" t="n">
        <v>1405.53</v>
      </c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22"/>
      <c r="B31" s="108" t="s">
        <v>155</v>
      </c>
      <c r="C31" s="157" t="s">
        <v>327</v>
      </c>
      <c r="D31" s="157"/>
      <c r="E31" s="157"/>
      <c r="F31" s="157"/>
      <c r="G31" s="157"/>
      <c r="H31" s="157"/>
      <c r="I31" s="125" t="n">
        <v>1929</v>
      </c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22"/>
      <c r="B32" s="108" t="s">
        <v>155</v>
      </c>
      <c r="C32" s="157" t="s">
        <v>328</v>
      </c>
      <c r="D32" s="157"/>
      <c r="E32" s="157"/>
      <c r="F32" s="157"/>
      <c r="G32" s="157"/>
      <c r="H32" s="157"/>
      <c r="I32" s="125" t="n">
        <v>103.56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122"/>
      <c r="B33" s="108" t="s">
        <v>155</v>
      </c>
      <c r="C33" s="157" t="s">
        <v>329</v>
      </c>
      <c r="D33" s="157"/>
      <c r="E33" s="157"/>
      <c r="F33" s="157"/>
      <c r="G33" s="157"/>
      <c r="H33" s="157"/>
      <c r="I33" s="125" t="n">
        <v>260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22"/>
      <c r="B34" s="108" t="s">
        <v>155</v>
      </c>
      <c r="C34" s="157" t="s">
        <v>330</v>
      </c>
      <c r="D34" s="157"/>
      <c r="E34" s="157"/>
      <c r="F34" s="157"/>
      <c r="G34" s="157"/>
      <c r="H34" s="157"/>
      <c r="I34" s="125" t="n">
        <v>127.6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26"/>
      <c r="B35" s="108" t="s">
        <v>155</v>
      </c>
      <c r="C35" s="157" t="s">
        <v>331</v>
      </c>
      <c r="D35" s="157"/>
      <c r="E35" s="157"/>
      <c r="F35" s="157"/>
      <c r="G35" s="157"/>
      <c r="H35" s="157"/>
      <c r="I35" s="125" t="n">
        <f aca="false">527.07</f>
        <v>527.07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26"/>
      <c r="B36" s="108" t="s">
        <v>155</v>
      </c>
      <c r="C36" s="157" t="s">
        <v>332</v>
      </c>
      <c r="D36" s="157"/>
      <c r="E36" s="157"/>
      <c r="F36" s="157"/>
      <c r="G36" s="157"/>
      <c r="H36" s="157"/>
      <c r="I36" s="125" t="n">
        <v>476.05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30"/>
      <c r="B37" s="131" t="s">
        <v>153</v>
      </c>
      <c r="C37" s="131"/>
      <c r="D37" s="131"/>
      <c r="E37" s="131"/>
      <c r="F37" s="131"/>
      <c r="G37" s="131"/>
      <c r="H37" s="131"/>
      <c r="I37" s="207" t="n">
        <f aca="false">SUM(I28:I36)</f>
        <v>5495.98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110"/>
      <c r="D38" s="110"/>
      <c r="E38" s="110"/>
      <c r="F38" s="110"/>
      <c r="G38" s="110"/>
      <c r="H38" s="110"/>
      <c r="I38" s="110"/>
      <c r="J38" s="3"/>
      <c r="K38" s="134" t="s">
        <v>157</v>
      </c>
      <c r="L38" s="134"/>
      <c r="M38" s="134"/>
      <c r="N38" s="134"/>
      <c r="O38" s="134"/>
      <c r="P38" s="134"/>
      <c r="Q38" s="134"/>
      <c r="R38" s="134"/>
      <c r="S38" s="134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06" t="s">
        <v>135</v>
      </c>
      <c r="B39" s="107" t="s">
        <v>149</v>
      </c>
      <c r="C39" s="110"/>
      <c r="D39" s="110"/>
      <c r="E39" s="110"/>
      <c r="F39" s="110"/>
      <c r="G39" s="110"/>
      <c r="H39" s="110"/>
      <c r="I39" s="110"/>
      <c r="J39" s="3"/>
      <c r="K39" s="137" t="s">
        <v>158</v>
      </c>
      <c r="L39" s="138" t="s">
        <v>159</v>
      </c>
      <c r="M39" s="139" t="s">
        <v>160</v>
      </c>
      <c r="N39" s="138" t="s">
        <v>135</v>
      </c>
      <c r="O39" s="137" t="s">
        <v>161</v>
      </c>
      <c r="P39" s="137" t="s">
        <v>162</v>
      </c>
      <c r="Q39" s="137"/>
      <c r="R39" s="137"/>
      <c r="S39" s="140" t="s">
        <v>163</v>
      </c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8"/>
      <c r="B40" s="108"/>
      <c r="C40" s="110"/>
      <c r="D40" s="110"/>
      <c r="E40" s="110"/>
      <c r="F40" s="110"/>
      <c r="G40" s="110"/>
      <c r="H40" s="110"/>
      <c r="I40" s="110"/>
      <c r="J40" s="3"/>
      <c r="K40" s="137"/>
      <c r="L40" s="137"/>
      <c r="M40" s="137"/>
      <c r="N40" s="137"/>
      <c r="O40" s="137"/>
      <c r="P40" s="137"/>
      <c r="Q40" s="137"/>
      <c r="R40" s="137"/>
      <c r="S40" s="14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0"/>
      <c r="D41" s="110"/>
      <c r="E41" s="110"/>
      <c r="F41" s="110"/>
      <c r="G41" s="110"/>
      <c r="H41" s="110"/>
      <c r="I41" s="110"/>
      <c r="J41" s="3"/>
      <c r="K41" s="141"/>
      <c r="L41" s="142"/>
      <c r="M41" s="142"/>
      <c r="N41" s="143"/>
      <c r="O41" s="144"/>
      <c r="P41" s="100"/>
      <c r="Q41" s="100"/>
      <c r="R41" s="100"/>
      <c r="S41" s="145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14" t="s">
        <v>153</v>
      </c>
      <c r="C42" s="114"/>
      <c r="D42" s="114"/>
      <c r="E42" s="114"/>
      <c r="F42" s="114"/>
      <c r="G42" s="114"/>
      <c r="H42" s="114"/>
      <c r="I42" s="115"/>
      <c r="J42" s="3"/>
      <c r="K42" s="146"/>
      <c r="L42" s="147"/>
      <c r="M42" s="147"/>
      <c r="N42" s="148"/>
      <c r="O42" s="149"/>
      <c r="P42" s="100"/>
      <c r="Q42" s="100"/>
      <c r="R42" s="100"/>
      <c r="S42" s="150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35"/>
      <c r="B43" s="136"/>
      <c r="C43" s="136"/>
      <c r="D43" s="136"/>
      <c r="E43" s="136"/>
      <c r="F43" s="136"/>
      <c r="G43" s="136"/>
      <c r="H43" s="136"/>
      <c r="I43" s="136"/>
      <c r="J43" s="3"/>
      <c r="K43" s="101"/>
      <c r="L43" s="101"/>
      <c r="M43" s="101"/>
      <c r="N43" s="101"/>
      <c r="O43" s="101"/>
      <c r="P43" s="101"/>
      <c r="Q43" s="101"/>
      <c r="R43" s="101"/>
      <c r="S43" s="101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106" t="s">
        <v>135</v>
      </c>
      <c r="B50" s="107" t="s">
        <v>149</v>
      </c>
      <c r="C50" s="111"/>
      <c r="D50" s="111"/>
      <c r="E50" s="111"/>
      <c r="F50" s="111"/>
      <c r="G50" s="111"/>
      <c r="H50" s="111"/>
      <c r="I50" s="11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108"/>
      <c r="B51" s="108"/>
      <c r="C51" s="111"/>
      <c r="D51" s="111"/>
      <c r="E51" s="111"/>
      <c r="F51" s="111"/>
      <c r="G51" s="111"/>
      <c r="H51" s="111"/>
      <c r="I51" s="11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108"/>
      <c r="B52" s="108"/>
      <c r="C52" s="111"/>
      <c r="D52" s="111"/>
      <c r="E52" s="111"/>
      <c r="F52" s="111"/>
      <c r="G52" s="111"/>
      <c r="H52" s="111"/>
      <c r="I52" s="11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108"/>
      <c r="B53" s="114" t="s">
        <v>153</v>
      </c>
      <c r="C53" s="114"/>
      <c r="D53" s="114"/>
      <c r="E53" s="114"/>
      <c r="F53" s="114"/>
      <c r="G53" s="114"/>
      <c r="H53" s="114"/>
      <c r="I53" s="11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</row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53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H37"/>
    <mergeCell ref="C38:H38"/>
    <mergeCell ref="K38:S38"/>
    <mergeCell ref="C39:H39"/>
    <mergeCell ref="K39:K40"/>
    <mergeCell ref="L39:L40"/>
    <mergeCell ref="M39:M40"/>
    <mergeCell ref="N39:N40"/>
    <mergeCell ref="O39:O40"/>
    <mergeCell ref="P39:R40"/>
    <mergeCell ref="S39:S40"/>
    <mergeCell ref="C40:H40"/>
    <mergeCell ref="C41:H41"/>
    <mergeCell ref="P41:R41"/>
    <mergeCell ref="B42:H42"/>
    <mergeCell ref="P42:R42"/>
    <mergeCell ref="C45:I45"/>
    <mergeCell ref="C46:H46"/>
    <mergeCell ref="C47:H47"/>
    <mergeCell ref="B48:H48"/>
    <mergeCell ref="C50:I50"/>
    <mergeCell ref="C51:H51"/>
    <mergeCell ref="C52:H52"/>
    <mergeCell ref="B53:H53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161" t="s">
        <v>333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334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335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284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336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178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164" t="s">
        <v>337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338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339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178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24"/>
      <c r="D24" s="124"/>
      <c r="E24" s="124"/>
      <c r="F24" s="124"/>
      <c r="G24" s="124"/>
      <c r="H24" s="124"/>
      <c r="I24" s="110"/>
      <c r="J24" s="3"/>
      <c r="K24" s="112" t="n">
        <v>44703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08" t="s">
        <v>153</v>
      </c>
      <c r="C25" s="124"/>
      <c r="D25" s="124"/>
      <c r="E25" s="124"/>
      <c r="F25" s="124"/>
      <c r="G25" s="124"/>
      <c r="H25" s="124"/>
      <c r="I25" s="110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208"/>
      <c r="B26" s="136"/>
      <c r="C26" s="136"/>
      <c r="D26" s="136"/>
      <c r="E26" s="136"/>
      <c r="F26" s="136"/>
      <c r="G26" s="136"/>
      <c r="H26" s="209" t="s">
        <v>153</v>
      </c>
      <c r="I26" s="210" t="n">
        <f aca="false">SUM(I23:I25)</f>
        <v>3200</v>
      </c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17"/>
      <c r="B27" s="117"/>
      <c r="C27" s="118"/>
      <c r="D27" s="118"/>
      <c r="E27" s="118"/>
      <c r="F27" s="118"/>
      <c r="G27" s="118"/>
      <c r="H27" s="118"/>
      <c r="I27" s="119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06" t="s">
        <v>135</v>
      </c>
      <c r="B28" s="120" t="s">
        <v>149</v>
      </c>
      <c r="C28" s="121" t="s">
        <v>154</v>
      </c>
      <c r="D28" s="121"/>
      <c r="E28" s="121"/>
      <c r="F28" s="121"/>
      <c r="G28" s="121"/>
      <c r="H28" s="121"/>
      <c r="I28" s="121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10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2"/>
      <c r="B31" s="123" t="s">
        <v>155</v>
      </c>
      <c r="C31" s="111"/>
      <c r="D31" s="111"/>
      <c r="E31" s="111"/>
      <c r="F31" s="111"/>
      <c r="G31" s="111"/>
      <c r="H31" s="111"/>
      <c r="I31" s="125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26"/>
      <c r="B32" s="123" t="s">
        <v>155</v>
      </c>
      <c r="C32" s="127"/>
      <c r="D32" s="127"/>
      <c r="E32" s="127"/>
      <c r="F32" s="127"/>
      <c r="G32" s="127"/>
      <c r="H32" s="128"/>
      <c r="I32" s="129"/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130"/>
      <c r="B33" s="131" t="s">
        <v>153</v>
      </c>
      <c r="C33" s="131"/>
      <c r="D33" s="131"/>
      <c r="E33" s="131"/>
      <c r="F33" s="131"/>
      <c r="G33" s="131"/>
      <c r="H33" s="131"/>
      <c r="I33" s="132" t="n">
        <f aca="false">SUM(I29:I31)</f>
        <v>0</v>
      </c>
      <c r="J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11"/>
      <c r="M34" s="65"/>
      <c r="N34" s="6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6" t="s">
        <v>135</v>
      </c>
      <c r="B35" s="107" t="s">
        <v>149</v>
      </c>
      <c r="C35" s="111"/>
      <c r="D35" s="111"/>
      <c r="E35" s="111"/>
      <c r="F35" s="111"/>
      <c r="G35" s="111"/>
      <c r="H35" s="111"/>
      <c r="I35" s="111"/>
      <c r="J35" s="3"/>
      <c r="K35" s="3"/>
      <c r="L35" s="3"/>
      <c r="M35" s="65"/>
      <c r="N35" s="6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08"/>
      <c r="C37" s="111"/>
      <c r="D37" s="111"/>
      <c r="E37" s="111"/>
      <c r="F37" s="111"/>
      <c r="G37" s="111"/>
      <c r="H37" s="111"/>
      <c r="I37" s="11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08"/>
      <c r="B38" s="114" t="s">
        <v>153</v>
      </c>
      <c r="C38" s="114"/>
      <c r="D38" s="114"/>
      <c r="E38" s="114"/>
      <c r="F38" s="114"/>
      <c r="G38" s="114"/>
      <c r="H38" s="114"/>
      <c r="I38" s="115"/>
      <c r="J38" s="3"/>
      <c r="K38" s="134" t="s">
        <v>157</v>
      </c>
      <c r="L38" s="134"/>
      <c r="M38" s="134"/>
      <c r="N38" s="134"/>
      <c r="O38" s="134"/>
      <c r="P38" s="134"/>
      <c r="Q38" s="134"/>
      <c r="R38" s="134"/>
      <c r="S38" s="134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135"/>
      <c r="B39" s="136"/>
      <c r="C39" s="136"/>
      <c r="D39" s="136"/>
      <c r="E39" s="136"/>
      <c r="F39" s="136"/>
      <c r="G39" s="136"/>
      <c r="H39" s="136"/>
      <c r="I39" s="136"/>
      <c r="J39" s="3"/>
      <c r="K39" s="137" t="s">
        <v>158</v>
      </c>
      <c r="L39" s="138" t="s">
        <v>159</v>
      </c>
      <c r="M39" s="139" t="s">
        <v>160</v>
      </c>
      <c r="N39" s="138" t="s">
        <v>135</v>
      </c>
      <c r="O39" s="137" t="s">
        <v>161</v>
      </c>
      <c r="P39" s="137" t="s">
        <v>162</v>
      </c>
      <c r="Q39" s="137"/>
      <c r="R39" s="137"/>
      <c r="S39" s="140" t="s">
        <v>163</v>
      </c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137"/>
      <c r="L40" s="137"/>
      <c r="M40" s="137"/>
      <c r="N40" s="137"/>
      <c r="O40" s="137"/>
      <c r="P40" s="137"/>
      <c r="Q40" s="137"/>
      <c r="R40" s="137"/>
      <c r="S40" s="140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6" t="s">
        <v>135</v>
      </c>
      <c r="B41" s="107" t="s">
        <v>149</v>
      </c>
      <c r="C41" s="111"/>
      <c r="D41" s="111"/>
      <c r="E41" s="111"/>
      <c r="F41" s="111"/>
      <c r="G41" s="111"/>
      <c r="H41" s="111"/>
      <c r="I41" s="111"/>
      <c r="J41" s="3"/>
      <c r="K41" s="141"/>
      <c r="L41" s="142"/>
      <c r="M41" s="142"/>
      <c r="N41" s="143"/>
      <c r="O41" s="144"/>
      <c r="P41" s="100"/>
      <c r="Q41" s="100"/>
      <c r="R41" s="100"/>
      <c r="S41" s="145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46"/>
      <c r="L42" s="147"/>
      <c r="M42" s="147"/>
      <c r="N42" s="148"/>
      <c r="O42" s="149"/>
      <c r="P42" s="100"/>
      <c r="Q42" s="100"/>
      <c r="R42" s="100"/>
      <c r="S42" s="150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08"/>
      <c r="C43" s="111"/>
      <c r="D43" s="111"/>
      <c r="E43" s="111"/>
      <c r="F43" s="111"/>
      <c r="G43" s="111"/>
      <c r="H43" s="111"/>
      <c r="I43" s="110"/>
      <c r="J43" s="3"/>
      <c r="K43" s="101"/>
      <c r="L43" s="101"/>
      <c r="M43" s="101"/>
      <c r="N43" s="101"/>
      <c r="O43" s="101"/>
      <c r="P43" s="101"/>
      <c r="Q43" s="101"/>
      <c r="R43" s="101"/>
      <c r="S43" s="101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108"/>
      <c r="B44" s="114" t="s">
        <v>153</v>
      </c>
      <c r="C44" s="114"/>
      <c r="D44" s="114"/>
      <c r="E44" s="114"/>
      <c r="F44" s="114"/>
      <c r="G44" s="114"/>
      <c r="H44" s="114"/>
      <c r="I44" s="11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6" t="s">
        <v>135</v>
      </c>
      <c r="B46" s="107" t="s">
        <v>149</v>
      </c>
      <c r="C46" s="111"/>
      <c r="D46" s="111"/>
      <c r="E46" s="111"/>
      <c r="F46" s="111"/>
      <c r="G46" s="111"/>
      <c r="H46" s="111"/>
      <c r="I46" s="1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08"/>
      <c r="C48" s="111"/>
      <c r="D48" s="111"/>
      <c r="E48" s="111"/>
      <c r="F48" s="111"/>
      <c r="G48" s="111"/>
      <c r="H48" s="111"/>
      <c r="I48" s="11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108"/>
      <c r="B49" s="114" t="s">
        <v>153</v>
      </c>
      <c r="C49" s="114"/>
      <c r="D49" s="114"/>
      <c r="E49" s="114"/>
      <c r="F49" s="114"/>
      <c r="G49" s="114"/>
      <c r="H49" s="114"/>
      <c r="I49" s="11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4.2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C25:H25"/>
    <mergeCell ref="C28:I28"/>
    <mergeCell ref="C29:H29"/>
    <mergeCell ref="C30:H30"/>
    <mergeCell ref="C31:H31"/>
    <mergeCell ref="B33:H33"/>
    <mergeCell ref="C35:I35"/>
    <mergeCell ref="C36:H36"/>
    <mergeCell ref="C37:H37"/>
    <mergeCell ref="B38:H38"/>
    <mergeCell ref="K38:S38"/>
    <mergeCell ref="K39:K40"/>
    <mergeCell ref="L39:L40"/>
    <mergeCell ref="M39:M40"/>
    <mergeCell ref="N39:N40"/>
    <mergeCell ref="O39:O40"/>
    <mergeCell ref="P39:R40"/>
    <mergeCell ref="S39:S40"/>
    <mergeCell ref="C41:I41"/>
    <mergeCell ref="P41:R41"/>
    <mergeCell ref="C42:H42"/>
    <mergeCell ref="P42:R42"/>
    <mergeCell ref="C43:H43"/>
    <mergeCell ref="B44:H44"/>
    <mergeCell ref="C46:I46"/>
    <mergeCell ref="C47:H47"/>
    <mergeCell ref="C48:H48"/>
    <mergeCell ref="B49:H49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028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K64" activeCellId="0" sqref="K64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58.87"/>
    <col collapsed="false" customWidth="true" hidden="false" outlineLevel="0" max="3" min="2" style="0" width="15.88"/>
    <col collapsed="false" customWidth="true" hidden="false" outlineLevel="0" max="10" min="4" style="0" width="14.29"/>
    <col collapsed="false" customWidth="true" hidden="false" outlineLevel="0" max="11" min="11" style="0" width="15.42"/>
    <col collapsed="false" customWidth="true" hidden="false" outlineLevel="0" max="13" min="12" style="0" width="12.14"/>
    <col collapsed="false" customWidth="true" hidden="false" outlineLevel="0" max="14" min="14" style="0" width="17.59"/>
    <col collapsed="false" customWidth="true" hidden="false" outlineLevel="0" max="32" min="15" style="0" width="9.86"/>
  </cols>
  <sheetData>
    <row r="1" customFormat="false" ht="13.5" hidden="false" customHeight="true" outlineLevel="0" collapsed="false">
      <c r="A1" s="212" t="s">
        <v>340</v>
      </c>
      <c r="B1" s="213"/>
      <c r="C1" s="213"/>
      <c r="D1" s="214" t="n">
        <v>89600</v>
      </c>
      <c r="E1" s="215"/>
      <c r="F1" s="216" t="s">
        <v>341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customFormat="false" ht="13.5" hidden="false" customHeight="true" outlineLevel="0" collapsed="false">
      <c r="A2" s="212" t="s">
        <v>342</v>
      </c>
      <c r="B2" s="213"/>
      <c r="C2" s="213"/>
      <c r="D2" s="214" t="n">
        <v>38100</v>
      </c>
      <c r="E2" s="218"/>
      <c r="F2" s="218"/>
      <c r="G2" s="218"/>
      <c r="H2" s="218"/>
      <c r="I2" s="218"/>
      <c r="J2" s="218"/>
      <c r="K2" s="104"/>
      <c r="L2" s="3"/>
      <c r="M2" s="83"/>
      <c r="N2" s="8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customFormat="false" ht="13.5" hidden="false" customHeight="true" outlineLevel="0" collapsed="false">
      <c r="A3" s="219" t="s">
        <v>343</v>
      </c>
      <c r="B3" s="219" t="s">
        <v>344</v>
      </c>
      <c r="C3" s="219" t="s">
        <v>345</v>
      </c>
      <c r="D3" s="219" t="s">
        <v>346</v>
      </c>
      <c r="E3" s="219" t="s">
        <v>347</v>
      </c>
      <c r="F3" s="219" t="s">
        <v>348</v>
      </c>
      <c r="G3" s="219" t="s">
        <v>349</v>
      </c>
      <c r="H3" s="219" t="s">
        <v>350</v>
      </c>
      <c r="I3" s="219" t="s">
        <v>351</v>
      </c>
      <c r="J3" s="219" t="s">
        <v>352</v>
      </c>
      <c r="K3" s="219" t="s">
        <v>120</v>
      </c>
      <c r="L3" s="3"/>
      <c r="M3" s="220" t="s">
        <v>353</v>
      </c>
      <c r="N3" s="220" t="s">
        <v>354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customFormat="false" ht="13.5" hidden="false" customHeight="true" outlineLevel="0" collapsed="false">
      <c r="A4" s="216" t="s">
        <v>355</v>
      </c>
      <c r="B4" s="221" t="n">
        <v>201810985</v>
      </c>
      <c r="C4" s="222" t="n">
        <v>400</v>
      </c>
      <c r="D4" s="222" t="n">
        <v>400</v>
      </c>
      <c r="E4" s="222" t="n">
        <v>400</v>
      </c>
      <c r="F4" s="222" t="n">
        <v>400</v>
      </c>
      <c r="G4" s="222" t="n">
        <v>400</v>
      </c>
      <c r="H4" s="222" t="n">
        <v>400</v>
      </c>
      <c r="I4" s="222" t="n">
        <v>400</v>
      </c>
      <c r="J4" s="222" t="n">
        <v>400</v>
      </c>
      <c r="K4" s="223" t="n">
        <f aca="false">SUM(C4:J4)</f>
        <v>3200</v>
      </c>
      <c r="L4" s="3"/>
      <c r="M4" s="161" t="s">
        <v>356</v>
      </c>
      <c r="N4" s="216" t="s">
        <v>357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customFormat="false" ht="13.5" hidden="false" customHeight="true" outlineLevel="0" collapsed="false">
      <c r="A5" s="216" t="s">
        <v>358</v>
      </c>
      <c r="B5" s="221" t="n">
        <v>202010294</v>
      </c>
      <c r="C5" s="222" t="n">
        <v>400</v>
      </c>
      <c r="D5" s="222" t="n">
        <v>400</v>
      </c>
      <c r="E5" s="222" t="n">
        <v>400</v>
      </c>
      <c r="F5" s="222" t="n">
        <v>400</v>
      </c>
      <c r="G5" s="222" t="n">
        <v>400</v>
      </c>
      <c r="H5" s="222" t="n">
        <v>400</v>
      </c>
      <c r="I5" s="222" t="n">
        <v>400</v>
      </c>
      <c r="J5" s="222" t="n">
        <v>400</v>
      </c>
      <c r="K5" s="223" t="n">
        <f aca="false">SUM(C5:J5)</f>
        <v>3200</v>
      </c>
      <c r="L5" s="3"/>
      <c r="M5" s="217" t="s">
        <v>359</v>
      </c>
      <c r="N5" s="216" t="s">
        <v>357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customFormat="false" ht="13.5" hidden="false" customHeight="true" outlineLevel="0" collapsed="false">
      <c r="A6" s="216" t="s">
        <v>360</v>
      </c>
      <c r="B6" s="221" t="n">
        <v>202011389</v>
      </c>
      <c r="C6" s="222" t="n">
        <v>400</v>
      </c>
      <c r="D6" s="222" t="n">
        <v>400</v>
      </c>
      <c r="E6" s="222" t="n">
        <v>400</v>
      </c>
      <c r="F6" s="222" t="n">
        <v>400</v>
      </c>
      <c r="G6" s="222" t="n">
        <v>400</v>
      </c>
      <c r="H6" s="222" t="n">
        <v>400</v>
      </c>
      <c r="I6" s="222" t="n">
        <v>400</v>
      </c>
      <c r="J6" s="222" t="n">
        <v>400</v>
      </c>
      <c r="K6" s="223" t="n">
        <f aca="false">SUM(C6:J6)</f>
        <v>3200</v>
      </c>
      <c r="L6" s="3"/>
      <c r="M6" s="161" t="s">
        <v>361</v>
      </c>
      <c r="N6" s="216" t="s">
        <v>362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customFormat="false" ht="14.25" hidden="false" customHeight="true" outlineLevel="0" collapsed="false">
      <c r="A7" s="216" t="s">
        <v>363</v>
      </c>
      <c r="B7" s="221" t="n">
        <v>201910672</v>
      </c>
      <c r="C7" s="222" t="n">
        <v>400</v>
      </c>
      <c r="D7" s="222" t="n">
        <v>400</v>
      </c>
      <c r="E7" s="222" t="n">
        <v>400</v>
      </c>
      <c r="F7" s="222" t="n">
        <v>400</v>
      </c>
      <c r="G7" s="222" t="n">
        <v>400</v>
      </c>
      <c r="H7" s="222" t="n">
        <v>400</v>
      </c>
      <c r="I7" s="222" t="n">
        <v>400</v>
      </c>
      <c r="J7" s="222" t="n">
        <v>400</v>
      </c>
      <c r="K7" s="223" t="n">
        <f aca="false">SUM(C7:J7)</f>
        <v>3200</v>
      </c>
      <c r="L7" s="3"/>
      <c r="M7" s="161" t="s">
        <v>364</v>
      </c>
      <c r="N7" s="195" t="s">
        <v>365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customFormat="false" ht="13.5" hidden="false" customHeight="true" outlineLevel="0" collapsed="false">
      <c r="A8" s="224" t="s">
        <v>262</v>
      </c>
      <c r="B8" s="225"/>
      <c r="C8" s="222" t="n">
        <v>0</v>
      </c>
      <c r="D8" s="222" t="n">
        <v>400</v>
      </c>
      <c r="E8" s="222" t="n">
        <v>400</v>
      </c>
      <c r="F8" s="222" t="n">
        <v>400</v>
      </c>
      <c r="G8" s="222" t="n">
        <v>400</v>
      </c>
      <c r="H8" s="222" t="n">
        <v>400</v>
      </c>
      <c r="I8" s="222" t="n">
        <v>400</v>
      </c>
      <c r="J8" s="222" t="n">
        <v>400</v>
      </c>
      <c r="K8" s="223" t="n">
        <f aca="false">SUM(C8:J8)</f>
        <v>2800</v>
      </c>
      <c r="L8" s="3"/>
      <c r="M8" s="217" t="s">
        <v>366</v>
      </c>
      <c r="N8" s="226" t="s">
        <v>367</v>
      </c>
      <c r="O8" s="3"/>
      <c r="P8" s="3"/>
      <c r="Q8" s="3"/>
      <c r="R8" s="3"/>
      <c r="S8" s="16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customFormat="false" ht="13.5" hidden="false" customHeight="true" outlineLevel="0" collapsed="false">
      <c r="A9" s="224" t="s">
        <v>303</v>
      </c>
      <c r="B9" s="225"/>
      <c r="C9" s="222" t="n">
        <v>0</v>
      </c>
      <c r="D9" s="222" t="n">
        <v>400</v>
      </c>
      <c r="E9" s="222" t="n">
        <v>400</v>
      </c>
      <c r="F9" s="222" t="n">
        <v>400</v>
      </c>
      <c r="G9" s="222" t="n">
        <v>400</v>
      </c>
      <c r="H9" s="222" t="n">
        <v>400</v>
      </c>
      <c r="I9" s="222" t="n">
        <v>400</v>
      </c>
      <c r="J9" s="222" t="n">
        <v>400</v>
      </c>
      <c r="K9" s="223" t="n">
        <f aca="false">SUM(C9:J9)</f>
        <v>2800</v>
      </c>
      <c r="L9" s="3"/>
      <c r="M9" s="161" t="s">
        <v>368</v>
      </c>
      <c r="N9" s="195" t="s">
        <v>369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customFormat="false" ht="15" hidden="false" customHeight="true" outlineLevel="0" collapsed="false">
      <c r="A10" s="216" t="s">
        <v>370</v>
      </c>
      <c r="B10" s="221" t="n">
        <v>2020520020</v>
      </c>
      <c r="C10" s="222" t="n">
        <v>400</v>
      </c>
      <c r="D10" s="222" t="n">
        <v>400</v>
      </c>
      <c r="E10" s="222" t="n">
        <v>400</v>
      </c>
      <c r="F10" s="222" t="n">
        <v>400</v>
      </c>
      <c r="G10" s="222" t="n">
        <v>400</v>
      </c>
      <c r="H10" s="222" t="n">
        <v>400</v>
      </c>
      <c r="I10" s="222" t="n">
        <v>400</v>
      </c>
      <c r="J10" s="222" t="n">
        <v>400</v>
      </c>
      <c r="K10" s="223" t="n">
        <f aca="false">SUM(C10:J10)</f>
        <v>3200</v>
      </c>
      <c r="L10" s="3"/>
      <c r="M10" s="161" t="s">
        <v>371</v>
      </c>
      <c r="N10" s="227" t="s">
        <v>372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customFormat="false" ht="13.5" hidden="false" customHeight="true" outlineLevel="0" collapsed="false">
      <c r="A11" s="216" t="s">
        <v>373</v>
      </c>
      <c r="B11" s="221" t="n">
        <v>201820179</v>
      </c>
      <c r="C11" s="222" t="n">
        <v>400</v>
      </c>
      <c r="D11" s="222" t="n">
        <v>400</v>
      </c>
      <c r="E11" s="222" t="n">
        <v>400</v>
      </c>
      <c r="F11" s="222" t="n">
        <v>400</v>
      </c>
      <c r="G11" s="222" t="n">
        <v>400</v>
      </c>
      <c r="H11" s="222" t="n">
        <v>400</v>
      </c>
      <c r="I11" s="222" t="n">
        <v>400</v>
      </c>
      <c r="J11" s="222" t="n">
        <v>400</v>
      </c>
      <c r="K11" s="223" t="n">
        <f aca="false">SUM(C11:J11)</f>
        <v>3200</v>
      </c>
      <c r="L11" s="3"/>
      <c r="M11" s="161" t="s">
        <v>374</v>
      </c>
      <c r="N11" s="195" t="s">
        <v>375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customFormat="false" ht="13.5" hidden="false" customHeight="true" outlineLevel="0" collapsed="false">
      <c r="A12" s="224" t="s">
        <v>281</v>
      </c>
      <c r="B12" s="225"/>
      <c r="C12" s="222" t="n">
        <v>0</v>
      </c>
      <c r="D12" s="222" t="n">
        <v>400</v>
      </c>
      <c r="E12" s="222" t="n">
        <v>400</v>
      </c>
      <c r="F12" s="222" t="n">
        <v>400</v>
      </c>
      <c r="G12" s="222" t="n">
        <v>400</v>
      </c>
      <c r="H12" s="222" t="n">
        <v>400</v>
      </c>
      <c r="I12" s="222" t="n">
        <v>400</v>
      </c>
      <c r="J12" s="222" t="n">
        <v>400</v>
      </c>
      <c r="K12" s="223" t="n">
        <f aca="false">SUM(C12:J12)</f>
        <v>2800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customFormat="false" ht="13.5" hidden="false" customHeight="true" outlineLevel="0" collapsed="false">
      <c r="A13" s="224" t="s">
        <v>306</v>
      </c>
      <c r="B13" s="225"/>
      <c r="C13" s="222" t="n">
        <v>0</v>
      </c>
      <c r="D13" s="222" t="n">
        <v>400</v>
      </c>
      <c r="E13" s="222" t="n">
        <v>400</v>
      </c>
      <c r="F13" s="222" t="n">
        <v>400</v>
      </c>
      <c r="G13" s="222" t="n">
        <v>400</v>
      </c>
      <c r="H13" s="222" t="n">
        <v>400</v>
      </c>
      <c r="I13" s="222" t="n">
        <v>400</v>
      </c>
      <c r="J13" s="222" t="n">
        <v>400</v>
      </c>
      <c r="K13" s="223" t="n">
        <f aca="false">SUM(C13:J13)</f>
        <v>2800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customFormat="false" ht="13.5" hidden="false" customHeight="true" outlineLevel="0" collapsed="false">
      <c r="A14" s="216" t="s">
        <v>376</v>
      </c>
      <c r="B14" s="221" t="n">
        <v>201910610</v>
      </c>
      <c r="C14" s="222" t="n">
        <v>400</v>
      </c>
      <c r="D14" s="222" t="n">
        <v>400</v>
      </c>
      <c r="E14" s="222" t="n">
        <v>400</v>
      </c>
      <c r="F14" s="222" t="n">
        <v>400</v>
      </c>
      <c r="G14" s="222" t="n">
        <v>400</v>
      </c>
      <c r="H14" s="222" t="n">
        <v>400</v>
      </c>
      <c r="I14" s="222" t="n">
        <v>400</v>
      </c>
      <c r="J14" s="222" t="n">
        <v>400</v>
      </c>
      <c r="K14" s="223" t="n">
        <f aca="false">SUM(C14:J14)</f>
        <v>3200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customFormat="false" ht="13.5" hidden="false" customHeight="true" outlineLevel="0" collapsed="false">
      <c r="A15" s="216" t="s">
        <v>339</v>
      </c>
      <c r="B15" s="221" t="n">
        <v>201620471</v>
      </c>
      <c r="C15" s="222" t="n">
        <v>400</v>
      </c>
      <c r="D15" s="222" t="n">
        <v>400</v>
      </c>
      <c r="E15" s="222" t="n">
        <v>400</v>
      </c>
      <c r="F15" s="222" t="n">
        <v>400</v>
      </c>
      <c r="G15" s="222" t="n">
        <v>400</v>
      </c>
      <c r="H15" s="222" t="n">
        <v>400</v>
      </c>
      <c r="I15" s="222" t="n">
        <v>400</v>
      </c>
      <c r="J15" s="222" t="n">
        <v>400</v>
      </c>
      <c r="K15" s="223" t="n">
        <f aca="false">SUM(C15:J15)</f>
        <v>3200</v>
      </c>
      <c r="L15" s="3"/>
      <c r="M15" s="3"/>
      <c r="N15" s="22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customFormat="false" ht="13.5" hidden="false" customHeight="true" outlineLevel="0" collapsed="false">
      <c r="A16" s="216" t="s">
        <v>377</v>
      </c>
      <c r="B16" s="221" t="n">
        <v>201813450</v>
      </c>
      <c r="C16" s="222" t="n">
        <v>400</v>
      </c>
      <c r="D16" s="222" t="n">
        <v>400</v>
      </c>
      <c r="E16" s="222" t="n">
        <v>400</v>
      </c>
      <c r="F16" s="222" t="n">
        <v>400</v>
      </c>
      <c r="G16" s="222" t="n">
        <v>400</v>
      </c>
      <c r="H16" s="222" t="n">
        <v>400</v>
      </c>
      <c r="I16" s="222" t="n">
        <v>400</v>
      </c>
      <c r="J16" s="222" t="n">
        <v>400</v>
      </c>
      <c r="K16" s="223" t="n">
        <f aca="false">SUM(C16:J16)</f>
        <v>3200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customFormat="false" ht="13.5" hidden="false" customHeight="true" outlineLevel="0" collapsed="false">
      <c r="A17" s="216" t="s">
        <v>336</v>
      </c>
      <c r="B17" s="221" t="n">
        <v>2018520173</v>
      </c>
      <c r="C17" s="222" t="n">
        <v>400</v>
      </c>
      <c r="D17" s="222" t="n">
        <v>400</v>
      </c>
      <c r="E17" s="222" t="n">
        <v>400</v>
      </c>
      <c r="F17" s="222" t="n">
        <v>400</v>
      </c>
      <c r="G17" s="222" t="n">
        <v>400</v>
      </c>
      <c r="H17" s="222" t="n">
        <v>400</v>
      </c>
      <c r="I17" s="222" t="n">
        <v>400</v>
      </c>
      <c r="J17" s="222" t="n">
        <v>400</v>
      </c>
      <c r="K17" s="223" t="n">
        <f aca="false">SUM(C17:J17)</f>
        <v>3200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customFormat="false" ht="13.5" hidden="false" customHeight="true" outlineLevel="0" collapsed="false">
      <c r="A18" s="216" t="s">
        <v>378</v>
      </c>
      <c r="B18" s="221" t="n">
        <v>201720831</v>
      </c>
      <c r="C18" s="222" t="n">
        <v>400</v>
      </c>
      <c r="D18" s="222" t="n">
        <v>400</v>
      </c>
      <c r="E18" s="222" t="n">
        <v>400</v>
      </c>
      <c r="F18" s="222" t="n">
        <v>400</v>
      </c>
      <c r="G18" s="222" t="n">
        <v>400</v>
      </c>
      <c r="H18" s="222" t="n">
        <v>400</v>
      </c>
      <c r="I18" s="222" t="n">
        <v>400</v>
      </c>
      <c r="J18" s="222" t="n">
        <v>400</v>
      </c>
      <c r="K18" s="223" t="n">
        <f aca="false">SUM(C18:J18)</f>
        <v>3200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customFormat="false" ht="13.5" hidden="false" customHeight="true" outlineLevel="0" collapsed="false">
      <c r="A19" s="216" t="s">
        <v>379</v>
      </c>
      <c r="B19" s="221" t="n">
        <v>201612565</v>
      </c>
      <c r="C19" s="222" t="n">
        <v>400</v>
      </c>
      <c r="D19" s="222" t="n">
        <v>400</v>
      </c>
      <c r="E19" s="222" t="n">
        <v>400</v>
      </c>
      <c r="F19" s="222" t="n">
        <v>400</v>
      </c>
      <c r="G19" s="222" t="n">
        <v>400</v>
      </c>
      <c r="H19" s="222" t="n">
        <v>400</v>
      </c>
      <c r="I19" s="222" t="n">
        <v>400</v>
      </c>
      <c r="J19" s="222" t="n">
        <v>400</v>
      </c>
      <c r="K19" s="223" t="n">
        <f aca="false">SUM(C19:J19)</f>
        <v>3200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customFormat="false" ht="13.5" hidden="false" customHeight="true" outlineLevel="0" collapsed="false">
      <c r="A20" s="216" t="s">
        <v>380</v>
      </c>
      <c r="B20" s="221" t="n">
        <v>201810026</v>
      </c>
      <c r="C20" s="222" t="n">
        <v>400</v>
      </c>
      <c r="D20" s="222" t="n">
        <v>400</v>
      </c>
      <c r="E20" s="222" t="n">
        <v>400</v>
      </c>
      <c r="F20" s="222" t="n">
        <v>400</v>
      </c>
      <c r="G20" s="222" t="n">
        <v>0</v>
      </c>
      <c r="H20" s="222" t="n">
        <v>0</v>
      </c>
      <c r="I20" s="222" t="n">
        <v>0</v>
      </c>
      <c r="J20" s="222" t="n">
        <v>0</v>
      </c>
      <c r="K20" s="223" t="n">
        <f aca="false">SUM(C20:J20)</f>
        <v>1600</v>
      </c>
      <c r="L20" s="16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customFormat="false" ht="13.5" hidden="false" customHeight="true" outlineLevel="0" collapsed="false">
      <c r="A21" s="216" t="s">
        <v>240</v>
      </c>
      <c r="B21" s="225"/>
      <c r="C21" s="222" t="n">
        <v>0</v>
      </c>
      <c r="D21" s="222" t="n">
        <v>0</v>
      </c>
      <c r="E21" s="222" t="n">
        <v>0</v>
      </c>
      <c r="F21" s="222" t="n">
        <v>0</v>
      </c>
      <c r="G21" s="222" t="n">
        <v>400</v>
      </c>
      <c r="H21" s="222" t="n">
        <v>400</v>
      </c>
      <c r="I21" s="222" t="n">
        <v>400</v>
      </c>
      <c r="J21" s="222" t="n">
        <v>400</v>
      </c>
      <c r="K21" s="2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customFormat="false" ht="13.5" hidden="false" customHeight="true" outlineLevel="0" collapsed="false">
      <c r="A22" s="224" t="s">
        <v>211</v>
      </c>
      <c r="B22" s="225"/>
      <c r="C22" s="222" t="n">
        <v>0</v>
      </c>
      <c r="D22" s="222" t="n">
        <v>400</v>
      </c>
      <c r="E22" s="222" t="n">
        <v>400</v>
      </c>
      <c r="F22" s="222" t="n">
        <v>400</v>
      </c>
      <c r="G22" s="222" t="n">
        <v>400</v>
      </c>
      <c r="H22" s="222" t="n">
        <v>400</v>
      </c>
      <c r="I22" s="222" t="n">
        <v>400</v>
      </c>
      <c r="J22" s="222" t="n">
        <v>400</v>
      </c>
      <c r="K22" s="223" t="n">
        <f aca="false">SUM(C22:J22)</f>
        <v>2800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customFormat="false" ht="13.5" hidden="false" customHeight="true" outlineLevel="0" collapsed="false">
      <c r="A23" s="216" t="s">
        <v>381</v>
      </c>
      <c r="B23" s="221" t="n">
        <v>202020254</v>
      </c>
      <c r="C23" s="222" t="n">
        <v>400</v>
      </c>
      <c r="D23" s="222" t="n">
        <v>400</v>
      </c>
      <c r="E23" s="222" t="n">
        <v>400</v>
      </c>
      <c r="F23" s="222" t="n">
        <v>400</v>
      </c>
      <c r="G23" s="222" t="n">
        <v>400</v>
      </c>
      <c r="H23" s="222" t="n">
        <v>400</v>
      </c>
      <c r="I23" s="222" t="n">
        <v>400</v>
      </c>
      <c r="J23" s="222" t="n">
        <v>400</v>
      </c>
      <c r="K23" s="223" t="n">
        <f aca="false">SUM(C23:J23)</f>
        <v>3200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customFormat="false" ht="13.5" hidden="false" customHeight="true" outlineLevel="0" collapsed="false">
      <c r="A24" s="224" t="s">
        <v>220</v>
      </c>
      <c r="B24" s="225"/>
      <c r="C24" s="222" t="n">
        <v>0</v>
      </c>
      <c r="D24" s="222" t="n">
        <v>400</v>
      </c>
      <c r="E24" s="222" t="n">
        <v>400</v>
      </c>
      <c r="F24" s="222" t="n">
        <v>400</v>
      </c>
      <c r="G24" s="222" t="n">
        <v>400</v>
      </c>
      <c r="H24" s="222" t="n">
        <v>400</v>
      </c>
      <c r="I24" s="222" t="n">
        <v>400</v>
      </c>
      <c r="J24" s="222" t="n">
        <v>400</v>
      </c>
      <c r="K24" s="223" t="n">
        <f aca="false">SUM(C24:J24)</f>
        <v>2800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customFormat="false" ht="13.5" hidden="false" customHeight="true" outlineLevel="0" collapsed="false">
      <c r="A25" s="216" t="s">
        <v>382</v>
      </c>
      <c r="B25" s="221" t="n">
        <v>201820663</v>
      </c>
      <c r="C25" s="222" t="n">
        <v>400</v>
      </c>
      <c r="D25" s="222" t="n">
        <v>400</v>
      </c>
      <c r="E25" s="222" t="n">
        <v>400</v>
      </c>
      <c r="F25" s="222" t="n">
        <v>400</v>
      </c>
      <c r="G25" s="222" t="n">
        <v>400</v>
      </c>
      <c r="H25" s="222" t="n">
        <v>400</v>
      </c>
      <c r="I25" s="222" t="n">
        <v>400</v>
      </c>
      <c r="J25" s="222" t="n">
        <v>400</v>
      </c>
      <c r="K25" s="223" t="n">
        <f aca="false">SUM(C25:J25)</f>
        <v>3200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customFormat="false" ht="13.5" hidden="false" customHeight="true" outlineLevel="0" collapsed="false">
      <c r="A26" s="224" t="s">
        <v>317</v>
      </c>
      <c r="B26" s="225"/>
      <c r="C26" s="222" t="n">
        <v>0</v>
      </c>
      <c r="D26" s="222" t="n">
        <v>400</v>
      </c>
      <c r="E26" s="222" t="n">
        <v>400</v>
      </c>
      <c r="F26" s="222" t="n">
        <v>400</v>
      </c>
      <c r="G26" s="222" t="n">
        <v>400</v>
      </c>
      <c r="H26" s="222" t="n">
        <v>400</v>
      </c>
      <c r="I26" s="222" t="n">
        <v>400</v>
      </c>
      <c r="J26" s="222" t="n">
        <v>400</v>
      </c>
      <c r="K26" s="223" t="n">
        <f aca="false">SUM(C26:J26)</f>
        <v>2800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customFormat="false" ht="13.5" hidden="false" customHeight="true" outlineLevel="0" collapsed="false">
      <c r="A27" s="216" t="s">
        <v>383</v>
      </c>
      <c r="B27" s="221" t="n">
        <v>201820621</v>
      </c>
      <c r="C27" s="222" t="n">
        <v>400</v>
      </c>
      <c r="D27" s="222" t="n">
        <v>400</v>
      </c>
      <c r="E27" s="222" t="n">
        <v>400</v>
      </c>
      <c r="F27" s="222" t="n">
        <v>400</v>
      </c>
      <c r="G27" s="222" t="n">
        <v>400</v>
      </c>
      <c r="H27" s="222" t="n">
        <v>400</v>
      </c>
      <c r="I27" s="222" t="n">
        <v>400</v>
      </c>
      <c r="J27" s="222" t="n">
        <v>400</v>
      </c>
      <c r="K27" s="223" t="n">
        <f aca="false">SUM(C27:J27)</f>
        <v>3200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customFormat="false" ht="13.5" hidden="false" customHeight="true" outlineLevel="0" collapsed="false">
      <c r="A28" s="216" t="s">
        <v>384</v>
      </c>
      <c r="B28" s="221" t="n">
        <v>2019510080</v>
      </c>
      <c r="C28" s="222" t="n">
        <v>400</v>
      </c>
      <c r="D28" s="222" t="n">
        <v>400</v>
      </c>
      <c r="E28" s="222" t="n">
        <v>400</v>
      </c>
      <c r="F28" s="222" t="n">
        <v>400</v>
      </c>
      <c r="G28" s="222" t="n">
        <v>400</v>
      </c>
      <c r="H28" s="222" t="n">
        <v>400</v>
      </c>
      <c r="I28" s="222" t="n">
        <v>400</v>
      </c>
      <c r="J28" s="222" t="n">
        <v>400</v>
      </c>
      <c r="K28" s="223" t="n">
        <f aca="false">SUM(C28:J28)</f>
        <v>3200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customFormat="false" ht="13.5" hidden="false" customHeight="true" outlineLevel="0" collapsed="false">
      <c r="A29" s="216" t="s">
        <v>385</v>
      </c>
      <c r="B29" s="221" t="n">
        <v>202012501</v>
      </c>
      <c r="C29" s="222" t="n">
        <v>400</v>
      </c>
      <c r="D29" s="222" t="n">
        <v>400</v>
      </c>
      <c r="E29" s="222" t="n">
        <v>400</v>
      </c>
      <c r="F29" s="222" t="n">
        <v>400</v>
      </c>
      <c r="G29" s="222" t="n">
        <v>400</v>
      </c>
      <c r="H29" s="222" t="n">
        <v>400</v>
      </c>
      <c r="I29" s="222" t="n">
        <v>400</v>
      </c>
      <c r="J29" s="222" t="n">
        <v>400</v>
      </c>
      <c r="K29" s="223" t="n">
        <f aca="false">SUM(C29:J29)</f>
        <v>3200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customFormat="false" ht="13.5" hidden="false" customHeight="true" outlineLevel="0" collapsed="false">
      <c r="A30" s="224" t="s">
        <v>259</v>
      </c>
      <c r="B30" s="225"/>
      <c r="C30" s="229" t="n">
        <v>0</v>
      </c>
      <c r="D30" s="222" t="n">
        <v>400</v>
      </c>
      <c r="E30" s="222" t="n">
        <v>400</v>
      </c>
      <c r="F30" s="222" t="n">
        <v>400</v>
      </c>
      <c r="G30" s="222" t="n">
        <v>0</v>
      </c>
      <c r="H30" s="222" t="n">
        <v>0</v>
      </c>
      <c r="I30" s="222" t="n">
        <v>0</v>
      </c>
      <c r="J30" s="222" t="n">
        <v>0</v>
      </c>
      <c r="K30" s="223" t="n">
        <f aca="false">SUM(C30:J30)</f>
        <v>1200</v>
      </c>
      <c r="L30" s="16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customFormat="false" ht="13.5" hidden="false" customHeight="true" outlineLevel="0" collapsed="false">
      <c r="A31" s="216" t="s">
        <v>260</v>
      </c>
      <c r="B31" s="221"/>
      <c r="C31" s="222" t="n">
        <v>0</v>
      </c>
      <c r="D31" s="222" t="n">
        <v>0</v>
      </c>
      <c r="E31" s="222" t="n">
        <v>0</v>
      </c>
      <c r="F31" s="222" t="n">
        <v>0</v>
      </c>
      <c r="G31" s="222" t="n">
        <v>400</v>
      </c>
      <c r="H31" s="222" t="n">
        <v>400</v>
      </c>
      <c r="I31" s="222" t="n">
        <v>400</v>
      </c>
      <c r="J31" s="222" t="n">
        <v>400</v>
      </c>
      <c r="K31" s="22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customFormat="false" ht="13.5" hidden="false" customHeight="true" outlineLevel="0" collapsed="false">
      <c r="A32" s="216" t="s">
        <v>386</v>
      </c>
      <c r="B32" s="221" t="n">
        <v>201820082</v>
      </c>
      <c r="C32" s="222" t="n">
        <v>400</v>
      </c>
      <c r="D32" s="222" t="n">
        <v>400</v>
      </c>
      <c r="E32" s="222" t="n">
        <v>400</v>
      </c>
      <c r="F32" s="222" t="n">
        <v>400</v>
      </c>
      <c r="G32" s="222" t="n">
        <v>400</v>
      </c>
      <c r="H32" s="222" t="n">
        <v>400</v>
      </c>
      <c r="I32" s="222" t="n">
        <v>400</v>
      </c>
      <c r="J32" s="222" t="n">
        <v>400</v>
      </c>
      <c r="K32" s="223" t="n">
        <f aca="false">SUM(C32:J32)</f>
        <v>3200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customFormat="false" ht="13.5" hidden="false" customHeight="true" outlineLevel="0" collapsed="false">
      <c r="A33" s="216" t="s">
        <v>387</v>
      </c>
      <c r="B33" s="221" t="n">
        <v>201910531</v>
      </c>
      <c r="C33" s="222" t="n">
        <v>400</v>
      </c>
      <c r="D33" s="222" t="n">
        <v>400</v>
      </c>
      <c r="E33" s="222" t="n">
        <v>400</v>
      </c>
      <c r="F33" s="222" t="n">
        <v>400</v>
      </c>
      <c r="G33" s="222" t="n">
        <v>400</v>
      </c>
      <c r="H33" s="222" t="n">
        <v>400</v>
      </c>
      <c r="I33" s="222" t="n">
        <v>400</v>
      </c>
      <c r="J33" s="222" t="n">
        <v>400</v>
      </c>
      <c r="K33" s="223" t="n">
        <f aca="false">SUM(C33:J33)</f>
        <v>3200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customFormat="false" ht="13.5" hidden="false" customHeight="true" outlineLevel="0" collapsed="false">
      <c r="A34" s="224" t="s">
        <v>301</v>
      </c>
      <c r="B34" s="225"/>
      <c r="C34" s="222" t="n">
        <v>0</v>
      </c>
      <c r="D34" s="222" t="n">
        <v>400</v>
      </c>
      <c r="E34" s="222" t="n">
        <v>400</v>
      </c>
      <c r="F34" s="222" t="n">
        <v>400</v>
      </c>
      <c r="G34" s="222" t="n">
        <v>400</v>
      </c>
      <c r="H34" s="222" t="n">
        <v>400</v>
      </c>
      <c r="I34" s="222" t="n">
        <v>400</v>
      </c>
      <c r="J34" s="222" t="n">
        <v>400</v>
      </c>
      <c r="K34" s="22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customFormat="false" ht="13.5" hidden="false" customHeight="true" outlineLevel="0" collapsed="false">
      <c r="A35" s="216" t="s">
        <v>388</v>
      </c>
      <c r="B35" s="221" t="n">
        <v>201810599</v>
      </c>
      <c r="C35" s="222" t="n">
        <v>400</v>
      </c>
      <c r="D35" s="222" t="n">
        <v>400</v>
      </c>
      <c r="E35" s="222" t="n">
        <v>400</v>
      </c>
      <c r="F35" s="222" t="n">
        <v>400</v>
      </c>
      <c r="G35" s="222" t="n">
        <v>400</v>
      </c>
      <c r="H35" s="222" t="n">
        <v>400</v>
      </c>
      <c r="I35" s="222" t="n">
        <v>400</v>
      </c>
      <c r="J35" s="222" t="n">
        <v>400</v>
      </c>
      <c r="K35" s="22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customFormat="false" ht="13.5" hidden="false" customHeight="true" outlineLevel="0" collapsed="false">
      <c r="A36" s="230" t="s">
        <v>389</v>
      </c>
      <c r="B36" s="231" t="n">
        <v>201812380</v>
      </c>
      <c r="C36" s="222" t="n">
        <v>400</v>
      </c>
      <c r="D36" s="222" t="n">
        <v>400</v>
      </c>
      <c r="E36" s="222" t="n">
        <v>400</v>
      </c>
      <c r="F36" s="222" t="n">
        <v>400</v>
      </c>
      <c r="G36" s="222" t="n">
        <v>400</v>
      </c>
      <c r="H36" s="222" t="n">
        <v>400</v>
      </c>
      <c r="I36" s="222" t="n">
        <v>400</v>
      </c>
      <c r="J36" s="222" t="n">
        <v>400</v>
      </c>
      <c r="K36" s="223" t="n">
        <f aca="false">SUM(C36:J36)</f>
        <v>3200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customFormat="false" ht="13.5" hidden="false" customHeight="true" outlineLevel="0" collapsed="false">
      <c r="A37" s="230" t="s">
        <v>390</v>
      </c>
      <c r="B37" s="231" t="n">
        <v>201710019</v>
      </c>
      <c r="C37" s="222" t="n">
        <v>400</v>
      </c>
      <c r="D37" s="222" t="n">
        <v>400</v>
      </c>
      <c r="E37" s="222" t="n">
        <v>400</v>
      </c>
      <c r="F37" s="222" t="n">
        <v>400</v>
      </c>
      <c r="G37" s="222" t="n">
        <v>400</v>
      </c>
      <c r="H37" s="222" t="n">
        <v>400</v>
      </c>
      <c r="I37" s="222" t="n">
        <v>400</v>
      </c>
      <c r="J37" s="222" t="n">
        <v>400</v>
      </c>
      <c r="K37" s="223" t="n">
        <f aca="false">SUM(C37:J37)</f>
        <v>3200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customFormat="false" ht="13.5" hidden="false" customHeight="true" outlineLevel="0" collapsed="false">
      <c r="A38" s="230" t="s">
        <v>391</v>
      </c>
      <c r="B38" s="231" t="n">
        <v>201910497</v>
      </c>
      <c r="C38" s="222" t="n">
        <v>400</v>
      </c>
      <c r="D38" s="222" t="n">
        <v>400</v>
      </c>
      <c r="E38" s="222" t="n">
        <v>400</v>
      </c>
      <c r="F38" s="222" t="n">
        <v>400</v>
      </c>
      <c r="G38" s="222" t="n">
        <v>400</v>
      </c>
      <c r="H38" s="222" t="n">
        <v>400</v>
      </c>
      <c r="I38" s="222" t="n">
        <v>400</v>
      </c>
      <c r="J38" s="222" t="n">
        <v>400</v>
      </c>
      <c r="K38" s="223" t="n">
        <f aca="false">SUM(C38:J38)</f>
        <v>3200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customFormat="false" ht="13.5" hidden="false" customHeight="true" outlineLevel="0" collapsed="false">
      <c r="A39" s="232" t="s">
        <v>165</v>
      </c>
      <c r="B39" s="222"/>
      <c r="C39" s="222" t="n">
        <v>0</v>
      </c>
      <c r="D39" s="222" t="n">
        <v>400</v>
      </c>
      <c r="E39" s="222" t="n">
        <v>400</v>
      </c>
      <c r="F39" s="222" t="n">
        <v>400</v>
      </c>
      <c r="G39" s="222" t="n">
        <v>400</v>
      </c>
      <c r="H39" s="222" t="n">
        <v>400</v>
      </c>
      <c r="I39" s="222" t="n">
        <v>400</v>
      </c>
      <c r="J39" s="222" t="n">
        <v>400</v>
      </c>
      <c r="K39" s="223" t="n">
        <f aca="false">SUM(C39:J39)</f>
        <v>2800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customFormat="false" ht="13.5" hidden="false" customHeight="true" outlineLevel="0" collapsed="false">
      <c r="A40" s="230" t="s">
        <v>392</v>
      </c>
      <c r="B40" s="231" t="n">
        <v>201812360</v>
      </c>
      <c r="C40" s="222" t="n">
        <v>400</v>
      </c>
      <c r="D40" s="222" t="n">
        <v>400</v>
      </c>
      <c r="E40" s="222" t="n">
        <v>400</v>
      </c>
      <c r="F40" s="222" t="n">
        <v>0</v>
      </c>
      <c r="G40" s="222" t="n">
        <v>0</v>
      </c>
      <c r="H40" s="222" t="n">
        <v>0</v>
      </c>
      <c r="I40" s="222" t="n">
        <v>0</v>
      </c>
      <c r="J40" s="222" t="n">
        <v>0</v>
      </c>
      <c r="K40" s="223" t="n">
        <f aca="false">SUM(C40:J40)</f>
        <v>1200</v>
      </c>
      <c r="L40" s="16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customFormat="false" ht="13.5" hidden="false" customHeight="true" outlineLevel="0" collapsed="false">
      <c r="A41" s="230" t="s">
        <v>393</v>
      </c>
      <c r="B41" s="231" t="n">
        <v>201912663</v>
      </c>
      <c r="C41" s="222" t="n">
        <v>0</v>
      </c>
      <c r="D41" s="222" t="n">
        <v>0</v>
      </c>
      <c r="E41" s="222" t="n">
        <v>0</v>
      </c>
      <c r="F41" s="222" t="n">
        <v>0</v>
      </c>
      <c r="G41" s="222" t="n">
        <v>400</v>
      </c>
      <c r="H41" s="222" t="n">
        <v>400</v>
      </c>
      <c r="I41" s="222" t="n">
        <v>400</v>
      </c>
      <c r="J41" s="222" t="n">
        <v>400</v>
      </c>
      <c r="K41" s="22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customFormat="false" ht="13.5" hidden="false" customHeight="true" outlineLevel="0" collapsed="false">
      <c r="A42" s="232" t="s">
        <v>290</v>
      </c>
      <c r="B42" s="222"/>
      <c r="C42" s="222" t="n">
        <v>0</v>
      </c>
      <c r="D42" s="222" t="n">
        <v>400</v>
      </c>
      <c r="E42" s="222" t="n">
        <v>400</v>
      </c>
      <c r="F42" s="222" t="n">
        <v>400</v>
      </c>
      <c r="G42" s="222" t="n">
        <v>400</v>
      </c>
      <c r="H42" s="222" t="n">
        <v>400</v>
      </c>
      <c r="I42" s="222" t="n">
        <v>400</v>
      </c>
      <c r="J42" s="222" t="n">
        <v>400</v>
      </c>
      <c r="K42" s="223" t="n">
        <f aca="false">SUM(C42:J42)</f>
        <v>2800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customFormat="false" ht="13.5" hidden="false" customHeight="true" outlineLevel="0" collapsed="false">
      <c r="A43" s="230" t="s">
        <v>394</v>
      </c>
      <c r="B43" s="231" t="n">
        <v>201813133</v>
      </c>
      <c r="C43" s="222" t="n">
        <v>400</v>
      </c>
      <c r="D43" s="222" t="n">
        <v>400</v>
      </c>
      <c r="E43" s="222" t="n">
        <v>400</v>
      </c>
      <c r="F43" s="222" t="n">
        <v>400</v>
      </c>
      <c r="G43" s="222" t="n">
        <v>400</v>
      </c>
      <c r="H43" s="222" t="n">
        <v>400</v>
      </c>
      <c r="I43" s="222" t="n">
        <v>400</v>
      </c>
      <c r="J43" s="222" t="n">
        <v>400</v>
      </c>
      <c r="K43" s="223" t="n">
        <f aca="false">SUM(C43:J43)</f>
        <v>3200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customFormat="false" ht="13.5" hidden="false" customHeight="true" outlineLevel="0" collapsed="false">
      <c r="A44" s="232" t="s">
        <v>193</v>
      </c>
      <c r="B44" s="222"/>
      <c r="C44" s="222" t="n">
        <v>0</v>
      </c>
      <c r="D44" s="222" t="n">
        <v>400</v>
      </c>
      <c r="E44" s="222" t="n">
        <v>400</v>
      </c>
      <c r="F44" s="222" t="n">
        <v>400</v>
      </c>
      <c r="G44" s="222" t="n">
        <v>400</v>
      </c>
      <c r="H44" s="222" t="n">
        <v>400</v>
      </c>
      <c r="I44" s="222" t="n">
        <v>400</v>
      </c>
      <c r="J44" s="222" t="n">
        <v>400</v>
      </c>
      <c r="K44" s="223" t="n">
        <f aca="false">SUM(C44:J44)</f>
        <v>2800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customFormat="false" ht="13.5" hidden="false" customHeight="true" outlineLevel="0" collapsed="false">
      <c r="A45" s="230" t="s">
        <v>395</v>
      </c>
      <c r="B45" s="231" t="n">
        <v>201920837</v>
      </c>
      <c r="C45" s="222" t="n">
        <v>400</v>
      </c>
      <c r="D45" s="222" t="n">
        <v>400</v>
      </c>
      <c r="E45" s="222" t="n">
        <v>400</v>
      </c>
      <c r="F45" s="222" t="n">
        <v>400</v>
      </c>
      <c r="G45" s="222" t="n">
        <v>400</v>
      </c>
      <c r="H45" s="222" t="n">
        <v>400</v>
      </c>
      <c r="I45" s="222" t="n">
        <v>400</v>
      </c>
      <c r="J45" s="222" t="n">
        <v>400</v>
      </c>
      <c r="K45" s="223" t="n">
        <f aca="false">SUM(C45:J45)</f>
        <v>3200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customFormat="false" ht="13.5" hidden="false" customHeight="true" outlineLevel="0" collapsed="false">
      <c r="A46" s="232" t="s">
        <v>168</v>
      </c>
      <c r="B46" s="222"/>
      <c r="C46" s="222" t="n">
        <v>0</v>
      </c>
      <c r="D46" s="222" t="n">
        <v>400</v>
      </c>
      <c r="E46" s="222" t="n">
        <v>400</v>
      </c>
      <c r="F46" s="222" t="n">
        <v>400</v>
      </c>
      <c r="G46" s="222" t="n">
        <v>400</v>
      </c>
      <c r="H46" s="222" t="n">
        <v>400</v>
      </c>
      <c r="I46" s="222" t="n">
        <v>400</v>
      </c>
      <c r="J46" s="222" t="n">
        <v>400</v>
      </c>
      <c r="K46" s="223" t="n">
        <f aca="false">SUM(C46:J46)</f>
        <v>2800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customFormat="false" ht="13.5" hidden="false" customHeight="true" outlineLevel="0" collapsed="false">
      <c r="A47" s="230" t="s">
        <v>396</v>
      </c>
      <c r="B47" s="231" t="n">
        <v>201810023</v>
      </c>
      <c r="C47" s="222" t="n">
        <v>400</v>
      </c>
      <c r="D47" s="222" t="n">
        <v>400</v>
      </c>
      <c r="E47" s="222" t="n">
        <v>400</v>
      </c>
      <c r="F47" s="222" t="n">
        <v>400</v>
      </c>
      <c r="G47" s="222" t="n">
        <v>400</v>
      </c>
      <c r="H47" s="222" t="n">
        <v>400</v>
      </c>
      <c r="I47" s="222" t="n">
        <v>400</v>
      </c>
      <c r="J47" s="222" t="n">
        <v>400</v>
      </c>
      <c r="K47" s="22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customFormat="false" ht="13.5" hidden="false" customHeight="true" outlineLevel="0" collapsed="false">
      <c r="A48" s="233" t="s">
        <v>120</v>
      </c>
      <c r="B48" s="234"/>
      <c r="C48" s="234" t="n">
        <f aca="false">SUM(C4:C47)</f>
        <v>11200</v>
      </c>
      <c r="D48" s="234" t="n">
        <f aca="false">SUM(D4:D47)</f>
        <v>16400</v>
      </c>
      <c r="E48" s="234" t="n">
        <f aca="false">SUM(E4:E47)</f>
        <v>16400</v>
      </c>
      <c r="F48" s="234" t="n">
        <f aca="false">SUM(F4:F47)</f>
        <v>16000</v>
      </c>
      <c r="G48" s="234" t="n">
        <f aca="false">SUM(G4:G47)</f>
        <v>16400</v>
      </c>
      <c r="H48" s="234" t="n">
        <f aca="false">SUM(H4:H47)</f>
        <v>16400</v>
      </c>
      <c r="I48" s="234" t="n">
        <f aca="false">SUM(I4:I47)</f>
        <v>16400</v>
      </c>
      <c r="J48" s="234" t="n">
        <f aca="false">SUM(J4:J47)</f>
        <v>16400</v>
      </c>
      <c r="K48" s="235" t="n">
        <f aca="false">SUM(C48:J48)</f>
        <v>125600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customFormat="false" ht="13.5" hidden="false" customHeight="true" outlineLevel="0" collapsed="false">
      <c r="A49" s="104"/>
      <c r="B49" s="236"/>
      <c r="C49" s="236"/>
      <c r="D49" s="218"/>
      <c r="E49" s="218"/>
      <c r="F49" s="218"/>
      <c r="G49" s="218"/>
      <c r="H49" s="218"/>
      <c r="I49" s="218"/>
      <c r="J49" s="218"/>
      <c r="K49" s="10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customFormat="false" ht="13.5" hidden="false" customHeight="true" outlineLevel="0" collapsed="false">
      <c r="A50" s="237" t="s">
        <v>397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customFormat="false" ht="13.5" hidden="false" customHeight="true" outlineLevel="0" collapsed="false">
      <c r="A51" s="3"/>
      <c r="B51" s="6"/>
      <c r="C51" s="6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customFormat="false" ht="13.5" hidden="false" customHeight="true" outlineLevel="0" collapsed="false">
      <c r="A52" s="212" t="s">
        <v>398</v>
      </c>
      <c r="B52" s="240"/>
      <c r="C52" s="240"/>
      <c r="D52" s="214" t="s">
        <v>399</v>
      </c>
      <c r="E52" s="241"/>
      <c r="F52" s="242" t="s">
        <v>400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</row>
    <row r="53" customFormat="false" ht="13.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customFormat="false" ht="13.5" hidden="false" customHeight="true" outlineLevel="0" collapsed="false">
      <c r="A54" s="243" t="s">
        <v>401</v>
      </c>
      <c r="B54" s="244" t="s">
        <v>402</v>
      </c>
      <c r="C54" s="245" t="n">
        <v>44795</v>
      </c>
      <c r="D54" s="245" t="n">
        <v>44826</v>
      </c>
      <c r="E54" s="245" t="n">
        <v>44856</v>
      </c>
      <c r="F54" s="245" t="n">
        <v>44887</v>
      </c>
      <c r="G54" s="245" t="n">
        <v>44917</v>
      </c>
      <c r="H54" s="245" t="n">
        <v>44948</v>
      </c>
      <c r="I54" s="246" t="s">
        <v>403</v>
      </c>
      <c r="J54" s="247" t="s">
        <v>404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customFormat="false" ht="13.5" hidden="false" customHeight="true" outlineLevel="0" collapsed="false">
      <c r="A55" s="248" t="s">
        <v>405</v>
      </c>
      <c r="B55" s="248" t="s">
        <v>406</v>
      </c>
      <c r="C55" s="249"/>
      <c r="D55" s="250" t="n">
        <v>500</v>
      </c>
      <c r="E55" s="250" t="n">
        <v>500</v>
      </c>
      <c r="F55" s="250" t="n">
        <v>500</v>
      </c>
      <c r="G55" s="249"/>
      <c r="H55" s="249"/>
      <c r="I55" s="251" t="n">
        <f aca="false">SUM(C55:H55)</f>
        <v>1500</v>
      </c>
      <c r="J55" s="241" t="s">
        <v>407</v>
      </c>
      <c r="K55" s="195" t="s">
        <v>408</v>
      </c>
      <c r="L55" s="3"/>
      <c r="M55" s="3" t="s">
        <v>409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customFormat="false" ht="13.5" hidden="false" customHeight="true" outlineLevel="0" collapsed="false">
      <c r="A56" s="248" t="s">
        <v>410</v>
      </c>
      <c r="B56" s="248" t="s">
        <v>406</v>
      </c>
      <c r="C56" s="249"/>
      <c r="D56" s="252"/>
      <c r="E56" s="250" t="n">
        <v>266.66</v>
      </c>
      <c r="F56" s="250" t="n">
        <v>266.66</v>
      </c>
      <c r="G56" s="253" t="n">
        <v>266.68</v>
      </c>
      <c r="H56" s="249"/>
      <c r="I56" s="251" t="n">
        <f aca="false">SUM(C56:H56)</f>
        <v>800</v>
      </c>
      <c r="J56" s="241" t="s">
        <v>407</v>
      </c>
      <c r="K56" s="161" t="s">
        <v>366</v>
      </c>
      <c r="L56" s="195" t="s">
        <v>411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customFormat="false" ht="13.5" hidden="false" customHeight="true" outlineLevel="0" collapsed="false">
      <c r="A57" s="248" t="s">
        <v>412</v>
      </c>
      <c r="B57" s="248" t="s">
        <v>406</v>
      </c>
      <c r="C57" s="249"/>
      <c r="D57" s="249"/>
      <c r="E57" s="250" t="n">
        <v>300</v>
      </c>
      <c r="F57" s="249"/>
      <c r="G57" s="249"/>
      <c r="H57" s="249"/>
      <c r="I57" s="251" t="n">
        <f aca="false">SUM(C57:H57)</f>
        <v>300</v>
      </c>
      <c r="J57" s="241" t="s">
        <v>407</v>
      </c>
      <c r="K57" s="161" t="s">
        <v>368</v>
      </c>
      <c r="L57" s="195" t="s">
        <v>413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customFormat="false" ht="13.5" hidden="false" customHeight="true" outlineLevel="0" collapsed="false">
      <c r="B58" s="3"/>
      <c r="C58" s="3"/>
      <c r="D58" s="254" t="n">
        <f aca="false">SUM(D55:D57)</f>
        <v>500</v>
      </c>
      <c r="E58" s="254" t="n">
        <f aca="false">SUM(E55:E57)</f>
        <v>1066.66</v>
      </c>
      <c r="F58" s="254" t="n">
        <f aca="false">SUM(F55:F57)</f>
        <v>766.66</v>
      </c>
      <c r="G58" s="254" t="n">
        <f aca="false">SUM(G55:G57)</f>
        <v>266.68</v>
      </c>
      <c r="H58" s="254" t="n">
        <f aca="false">SUM(H55:H57)</f>
        <v>0</v>
      </c>
      <c r="I58" s="255" t="n">
        <f aca="false">SUM(I55:I57)</f>
        <v>2600</v>
      </c>
      <c r="J58" s="3"/>
      <c r="K58" s="161" t="s">
        <v>371</v>
      </c>
      <c r="L58" s="227" t="s">
        <v>414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customFormat="false" ht="13.5" hidden="false" customHeight="true" outlineLevel="0" collapsed="false">
      <c r="A59" s="195"/>
      <c r="B59" s="3"/>
      <c r="C59" s="3"/>
      <c r="D59" s="3"/>
      <c r="E59" s="3"/>
      <c r="F59" s="3"/>
      <c r="G59" s="3"/>
      <c r="H59" s="3"/>
      <c r="I59" s="3"/>
      <c r="J59" s="3"/>
      <c r="K59" s="161" t="s">
        <v>374</v>
      </c>
      <c r="L59" s="195" t="s">
        <v>415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customFormat="false" ht="13.5" hidden="false" customHeight="true" outlineLevel="0" collapsed="false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customFormat="false" ht="13.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customFormat="false" ht="13.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customFormat="false" ht="13.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customFormat="false" ht="13.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customFormat="false" ht="13.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customFormat="false" ht="13.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customFormat="false" ht="13.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customFormat="false" ht="13.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customFormat="false" ht="13.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customFormat="false" ht="13.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customFormat="false" ht="13.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customFormat="false" ht="13.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customFormat="false" ht="13.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customFormat="false" ht="13.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customFormat="false" ht="13.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customFormat="false" ht="13.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customFormat="false" ht="13.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customFormat="false" ht="13.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customFormat="false" ht="13.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customFormat="false" ht="13.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customFormat="false" ht="13.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customFormat="false" ht="13.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customFormat="false" ht="13.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customFormat="false" ht="13.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customFormat="false" ht="13.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customFormat="false" ht="13.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customFormat="false" ht="13.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customFormat="false" ht="13.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customFormat="false" ht="13.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customFormat="false" ht="13.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customFormat="false" ht="13.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customFormat="false" ht="13.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customFormat="false" ht="13.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customFormat="false" ht="13.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customFormat="false" ht="13.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customFormat="false" ht="13.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customFormat="false" ht="13.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customFormat="false" ht="13.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customFormat="false" ht="13.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customFormat="false" ht="13.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customFormat="false" ht="13.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customFormat="false" ht="13.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customFormat="false" ht="13.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customFormat="false" ht="13.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customFormat="false" ht="13.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customFormat="false" ht="13.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customFormat="false" ht="13.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customFormat="false" ht="13.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customFormat="false" ht="13.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customFormat="false" ht="13.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customFormat="false" ht="13.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customFormat="false" ht="13.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customFormat="false" ht="13.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customFormat="false" ht="13.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customFormat="false" ht="13.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customFormat="false" ht="13.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customFormat="false" ht="13.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customFormat="false" ht="13.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customFormat="false" ht="13.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customFormat="false" ht="13.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customFormat="false" ht="13.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customFormat="false" ht="13.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customFormat="false" ht="13.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customFormat="false" ht="13.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customFormat="false" ht="13.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customFormat="false" ht="13.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customFormat="false" ht="13.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customFormat="false" ht="13.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customFormat="false" ht="13.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customFormat="false" ht="13.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customFormat="false" ht="13.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customFormat="false" ht="13.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customFormat="false" ht="13.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customFormat="false" ht="13.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customFormat="false" ht="13.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customFormat="false" ht="13.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customFormat="false" ht="13.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customFormat="false" ht="13.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customFormat="false" ht="13.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customFormat="false" ht="13.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customFormat="false" ht="13.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customFormat="false" ht="13.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customFormat="false" ht="13.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customFormat="false" ht="13.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customFormat="false" ht="13.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customFormat="false" ht="13.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customFormat="false" ht="13.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customFormat="false" ht="13.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customFormat="false" ht="13.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customFormat="false" ht="13.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customFormat="false" ht="13.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customFormat="false" ht="13.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customFormat="false" ht="13.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customFormat="false" ht="13.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customFormat="false" ht="13.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customFormat="false" ht="13.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customFormat="false" ht="13.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customFormat="false" ht="13.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customFormat="false" ht="13.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customFormat="false" ht="13.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customFormat="false" ht="13.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customFormat="false" ht="13.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customFormat="false" ht="13.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customFormat="false" ht="13.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customFormat="false" ht="13.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customFormat="false" ht="13.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customFormat="false" ht="13.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customFormat="false" ht="13.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customFormat="false" ht="13.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customFormat="false" ht="13.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customFormat="false" ht="13.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customFormat="false" ht="13.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customFormat="false" ht="13.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customFormat="false" ht="13.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customFormat="false" ht="13.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customFormat="false" ht="13.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customFormat="false" ht="13.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customFormat="false" ht="13.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customFormat="false" ht="13.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customFormat="false" ht="13.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customFormat="false" ht="13.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customFormat="false" ht="13.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customFormat="false" ht="13.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customFormat="false" ht="13.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customFormat="false" ht="13.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customFormat="false" ht="13.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customFormat="false" ht="13.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customFormat="false" ht="13.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customFormat="false" ht="13.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customFormat="false" ht="13.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customFormat="false" ht="13.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customFormat="false" ht="13.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customFormat="false" ht="13.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customFormat="false" ht="13.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customFormat="false" ht="13.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customFormat="false" ht="13.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customFormat="false" ht="13.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customFormat="false" ht="13.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customFormat="false" ht="13.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customFormat="false" ht="13.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customFormat="false" ht="13.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customFormat="false" ht="13.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customFormat="false" ht="13.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customFormat="false" ht="13.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customFormat="false" ht="13.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customFormat="false" ht="13.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customFormat="false" ht="13.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customFormat="false" ht="13.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customFormat="false" ht="13.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customFormat="false" ht="13.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customFormat="false" ht="13.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customFormat="false" ht="13.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customFormat="false" ht="13.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customFormat="false" ht="13.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customFormat="false" ht="13.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customFormat="false" ht="13.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customFormat="false" ht="13.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customFormat="false" ht="13.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customFormat="false" ht="13.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customFormat="false" ht="13.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customFormat="false" ht="13.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customFormat="false" ht="13.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customFormat="false" ht="13.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customFormat="false" ht="13.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customFormat="false" ht="13.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customFormat="false" ht="13.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customFormat="false" ht="13.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customFormat="false" ht="13.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customFormat="false" ht="13.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customFormat="false" ht="13.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customFormat="false" ht="13.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customFormat="false" ht="13.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customFormat="false" ht="13.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customFormat="false" ht="13.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customFormat="false" ht="13.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customFormat="false" ht="13.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customFormat="false" ht="13.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customFormat="false" ht="13.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customFormat="false" ht="13.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customFormat="false" ht="13.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customFormat="false" ht="13.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customFormat="false" ht="13.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customFormat="false" ht="13.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customFormat="false" ht="13.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customFormat="false" ht="13.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customFormat="false" ht="13.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customFormat="false" ht="13.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customFormat="false" ht="13.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customFormat="false" ht="13.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customFormat="false" ht="13.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customFormat="false" ht="13.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customFormat="false" ht="13.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  <row r="1027" customFormat="false" ht="15.75" hidden="false" customHeight="true" outlineLevel="0" collapsed="false"/>
    <row r="1028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49.71"/>
    <col collapsed="false" customWidth="true" hidden="false" outlineLevel="0" max="2" min="2" style="0" width="15"/>
    <col collapsed="false" customWidth="true" hidden="false" outlineLevel="0" max="3" min="3" style="0" width="13.57"/>
    <col collapsed="false" customWidth="true" hidden="false" outlineLevel="0" max="6" min="6" style="0" width="46.71"/>
    <col collapsed="false" customWidth="true" hidden="false" outlineLevel="0" max="7" min="7" style="0" width="23.29"/>
    <col collapsed="false" customWidth="true" hidden="false" outlineLevel="0" max="26" min="8" style="0" width="9.86"/>
  </cols>
  <sheetData>
    <row r="1" customFormat="false" ht="14.25" hidden="false" customHeight="true" outlineLevel="0" collapsed="false">
      <c r="A1" s="256" t="s">
        <v>158</v>
      </c>
      <c r="B1" s="257" t="s">
        <v>159</v>
      </c>
      <c r="C1" s="258" t="s">
        <v>160</v>
      </c>
      <c r="D1" s="257" t="s">
        <v>135</v>
      </c>
      <c r="E1" s="256" t="s">
        <v>161</v>
      </c>
      <c r="F1" s="256" t="s">
        <v>162</v>
      </c>
      <c r="G1" s="256" t="s">
        <v>163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4.25" hidden="false" customHeight="true" outlineLevel="0" collapsed="false">
      <c r="A2" s="259" t="s">
        <v>416</v>
      </c>
      <c r="B2" s="147" t="s">
        <v>417</v>
      </c>
      <c r="C2" s="147" t="s">
        <v>418</v>
      </c>
      <c r="D2" s="148" t="s">
        <v>419</v>
      </c>
      <c r="E2" s="113" t="n">
        <v>619.5</v>
      </c>
      <c r="F2" s="260" t="s">
        <v>420</v>
      </c>
      <c r="G2" s="261" t="s">
        <v>421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259"/>
      <c r="B3" s="147"/>
      <c r="C3" s="147"/>
      <c r="D3" s="262"/>
      <c r="E3" s="113"/>
      <c r="F3" s="263"/>
      <c r="G3" s="26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146"/>
      <c r="B4" s="147"/>
      <c r="C4" s="147"/>
      <c r="D4" s="148"/>
      <c r="E4" s="113"/>
      <c r="F4" s="260"/>
      <c r="G4" s="26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146"/>
      <c r="B5" s="147"/>
      <c r="C5" s="147"/>
      <c r="D5" s="148"/>
      <c r="E5" s="113"/>
      <c r="F5" s="260"/>
      <c r="G5" s="26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146"/>
      <c r="B6" s="264"/>
      <c r="C6" s="265"/>
      <c r="D6" s="266"/>
      <c r="E6" s="113"/>
      <c r="F6" s="267"/>
      <c r="G6" s="26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268" t="s">
        <v>153</v>
      </c>
      <c r="B7" s="269"/>
      <c r="C7" s="268"/>
      <c r="D7" s="268"/>
      <c r="E7" s="270" t="n">
        <f aca="false">SUM(E2:E6)</f>
        <v>619.5</v>
      </c>
      <c r="F7" s="271"/>
      <c r="G7" s="26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4.25" hidden="false" customHeight="true" outlineLevel="0" collapsed="false">
      <c r="A8" s="104"/>
      <c r="B8" s="104"/>
      <c r="C8" s="104"/>
      <c r="D8" s="104"/>
      <c r="E8" s="104"/>
      <c r="F8" s="272"/>
      <c r="G8" s="10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273" t="s">
        <v>422</v>
      </c>
      <c r="B9" s="273"/>
      <c r="C9" s="273"/>
      <c r="D9" s="274" t="n">
        <v>0</v>
      </c>
      <c r="E9" s="104"/>
      <c r="F9" s="275"/>
      <c r="G9" s="10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3"/>
      <c r="B10" s="3"/>
      <c r="C10" s="3"/>
      <c r="D10" s="3"/>
      <c r="E10" s="3"/>
      <c r="F10" s="104"/>
      <c r="G10" s="10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9" t="s">
        <v>423</v>
      </c>
      <c r="B11" s="276" t="n">
        <v>1770</v>
      </c>
      <c r="C11" s="3"/>
      <c r="D11" s="3"/>
      <c r="E11" s="3"/>
      <c r="F11" s="104"/>
      <c r="G11" s="10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277"/>
      <c r="C12" s="3"/>
      <c r="D12" s="278"/>
      <c r="E12" s="279"/>
      <c r="F12" s="104"/>
      <c r="G12" s="10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280" t="s">
        <v>153</v>
      </c>
      <c r="B13" s="281" t="n">
        <f aca="false">SUM(B11:B12)</f>
        <v>1770</v>
      </c>
      <c r="C13" s="3"/>
      <c r="D13" s="282" t="s">
        <v>29</v>
      </c>
      <c r="E13" s="282" t="n">
        <f aca="false">SUM(B13-E7)</f>
        <v>1150.5</v>
      </c>
      <c r="F13" s="104"/>
      <c r="G13" s="10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4.25" hidden="false" customHeight="tru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4.2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9:C9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0.3"/>
    <col collapsed="false" customWidth="true" hidden="false" outlineLevel="0" max="2" min="2" style="0" width="67.43"/>
    <col collapsed="false" customWidth="true" hidden="false" outlineLevel="0" max="3" min="3" style="0" width="16"/>
    <col collapsed="false" customWidth="true" hidden="false" outlineLevel="0" max="4" min="4" style="0" width="16.14"/>
    <col collapsed="false" customWidth="true" hidden="false" outlineLevel="0" max="5" min="5" style="0" width="14.29"/>
    <col collapsed="false" customWidth="true" hidden="false" outlineLevel="0" max="6" min="6" style="0" width="17.86"/>
    <col collapsed="false" customWidth="true" hidden="false" outlineLevel="0" max="7" min="7" style="0" width="15.29"/>
    <col collapsed="false" customWidth="true" hidden="false" outlineLevel="0" max="8" min="8" style="0" width="13.57"/>
    <col collapsed="false" customWidth="true" hidden="false" outlineLevel="0" max="11" min="9" style="0" width="12.14"/>
    <col collapsed="false" customWidth="true" hidden="false" outlineLevel="0" max="26" min="12" style="0" width="9.86"/>
  </cols>
  <sheetData>
    <row r="1" customFormat="false" ht="27.75" hidden="false" customHeight="true" outlineLevel="0" collapsed="false">
      <c r="A1" s="283" t="s">
        <v>130</v>
      </c>
      <c r="B1" s="284" t="s">
        <v>424</v>
      </c>
      <c r="C1" s="284"/>
      <c r="D1" s="284"/>
      <c r="E1" s="284"/>
      <c r="F1" s="28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3.5" hidden="false" customHeight="true" outlineLevel="0" collapsed="false">
      <c r="A2" s="285" t="s">
        <v>132</v>
      </c>
      <c r="B2" s="286" t="s">
        <v>425</v>
      </c>
      <c r="C2" s="286"/>
      <c r="D2" s="286"/>
      <c r="E2" s="286"/>
      <c r="F2" s="28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3.5" hidden="false" customHeight="true" outlineLevel="0" collapsed="false">
      <c r="A3" s="285" t="s">
        <v>133</v>
      </c>
      <c r="B3" s="286" t="s">
        <v>426</v>
      </c>
      <c r="C3" s="286"/>
      <c r="D3" s="286"/>
      <c r="E3" s="286"/>
      <c r="F3" s="28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3.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3.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3.5" hidden="false" customHeight="true" outlineLevel="0" collapsed="false">
      <c r="A6" s="287" t="s">
        <v>149</v>
      </c>
      <c r="B6" s="288" t="s">
        <v>136</v>
      </c>
      <c r="C6" s="288" t="s">
        <v>427</v>
      </c>
      <c r="D6" s="289" t="s">
        <v>428</v>
      </c>
      <c r="E6" s="288" t="s">
        <v>121</v>
      </c>
      <c r="F6" s="290"/>
      <c r="G6" s="291" t="s">
        <v>152</v>
      </c>
      <c r="H6" s="291" t="s">
        <v>153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3.5" hidden="false" customHeight="true" outlineLevel="0" collapsed="false">
      <c r="A7" s="292" t="s">
        <v>429</v>
      </c>
      <c r="B7" s="147" t="s">
        <v>9</v>
      </c>
      <c r="C7" s="293"/>
      <c r="D7" s="294"/>
      <c r="E7" s="293"/>
      <c r="F7" s="295"/>
      <c r="G7" s="296" t="s">
        <v>364</v>
      </c>
      <c r="H7" s="297" t="s">
        <v>430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3.5" hidden="false" customHeight="true" outlineLevel="0" collapsed="false">
      <c r="A8" s="292" t="s">
        <v>431</v>
      </c>
      <c r="B8" s="147" t="s">
        <v>7</v>
      </c>
      <c r="C8" s="293" t="n">
        <v>4000</v>
      </c>
      <c r="D8" s="294" t="n">
        <f aca="false">SUM(H13)</f>
        <v>4000</v>
      </c>
      <c r="E8" s="293" t="n">
        <f aca="false">SUM(C8-D8)</f>
        <v>0</v>
      </c>
      <c r="F8" s="295"/>
      <c r="G8" s="296" t="s">
        <v>366</v>
      </c>
      <c r="H8" s="113" t="n">
        <v>800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3.5" hidden="false" customHeight="true" outlineLevel="0" collapsed="false">
      <c r="A9" s="292" t="s">
        <v>432</v>
      </c>
      <c r="B9" s="147" t="s">
        <v>8</v>
      </c>
      <c r="C9" s="298" t="n">
        <v>2648.69</v>
      </c>
      <c r="D9" s="294" t="n">
        <f aca="false">SUM(C30)</f>
        <v>2593.34</v>
      </c>
      <c r="E9" s="293" t="n">
        <f aca="false">SUM(C9-D9)</f>
        <v>55.3499999999999</v>
      </c>
      <c r="F9" s="299" t="s">
        <v>433</v>
      </c>
      <c r="G9" s="296" t="s">
        <v>368</v>
      </c>
      <c r="H9" s="113" t="n">
        <v>800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3.5" hidden="false" customHeight="true" outlineLevel="0" collapsed="false">
      <c r="A10" s="292" t="s">
        <v>434</v>
      </c>
      <c r="B10" s="147" t="s">
        <v>10</v>
      </c>
      <c r="C10" s="293"/>
      <c r="D10" s="294"/>
      <c r="E10" s="293"/>
      <c r="F10" s="295"/>
      <c r="G10" s="296" t="s">
        <v>371</v>
      </c>
      <c r="H10" s="113" t="n">
        <v>800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3.5" hidden="false" customHeight="true" outlineLevel="0" collapsed="false">
      <c r="A11" s="292" t="s">
        <v>435</v>
      </c>
      <c r="B11" s="292" t="s">
        <v>436</v>
      </c>
      <c r="C11" s="293"/>
      <c r="D11" s="294"/>
      <c r="E11" s="293"/>
      <c r="F11" s="295"/>
      <c r="G11" s="296" t="s">
        <v>374</v>
      </c>
      <c r="H11" s="113" t="n">
        <v>800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3.5" hidden="false" customHeight="true" outlineLevel="0" collapsed="false">
      <c r="A12" s="147" t="s">
        <v>437</v>
      </c>
      <c r="B12" s="147" t="s">
        <v>275</v>
      </c>
      <c r="C12" s="300" t="n">
        <v>0</v>
      </c>
      <c r="D12" s="301" t="n">
        <v>0</v>
      </c>
      <c r="E12" s="300" t="n">
        <f aca="false">SUM(C12-D12)</f>
        <v>0</v>
      </c>
      <c r="F12" s="299" t="s">
        <v>433</v>
      </c>
      <c r="G12" s="296" t="s">
        <v>438</v>
      </c>
      <c r="H12" s="113" t="n">
        <v>800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3.5" hidden="false" customHeight="true" outlineLevel="0" collapsed="false">
      <c r="A13" s="147" t="s">
        <v>439</v>
      </c>
      <c r="B13" s="147" t="s">
        <v>13</v>
      </c>
      <c r="C13" s="293"/>
      <c r="D13" s="294"/>
      <c r="E13" s="293"/>
      <c r="F13" s="295"/>
      <c r="G13" s="291" t="s">
        <v>153</v>
      </c>
      <c r="H13" s="302" t="n">
        <f aca="false">SUM(H7:H12)</f>
        <v>4000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3.5" hidden="false" customHeight="true" outlineLevel="0" collapsed="false">
      <c r="A14" s="147" t="s">
        <v>440</v>
      </c>
      <c r="B14" s="147" t="s">
        <v>441</v>
      </c>
      <c r="C14" s="293"/>
      <c r="D14" s="294"/>
      <c r="E14" s="293"/>
      <c r="F14" s="29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true" outlineLevel="0" collapsed="false">
      <c r="A15" s="288" t="s">
        <v>120</v>
      </c>
      <c r="B15" s="288"/>
      <c r="C15" s="303" t="n">
        <v>6648.69</v>
      </c>
      <c r="D15" s="304" t="n">
        <f aca="false">SUM(D8:D14)</f>
        <v>6593.34</v>
      </c>
      <c r="E15" s="303" t="n">
        <v>6648.69</v>
      </c>
      <c r="F15" s="30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3.5" hidden="false" customHeight="tru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3"/>
      <c r="B17" s="3"/>
      <c r="C17" s="3"/>
      <c r="D17" s="3"/>
      <c r="E17" s="3"/>
      <c r="F17" s="3"/>
      <c r="G17" s="306" t="s">
        <v>442</v>
      </c>
      <c r="H17" s="306"/>
      <c r="I17" s="306"/>
      <c r="J17" s="306"/>
      <c r="K17" s="30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3.5" hidden="false" customHeight="true" outlineLevel="0" collapsed="false">
      <c r="A18" s="307" t="s">
        <v>147</v>
      </c>
      <c r="B18" s="307"/>
      <c r="C18" s="307"/>
      <c r="D18" s="3"/>
      <c r="E18" s="3"/>
      <c r="F18" s="3"/>
      <c r="G18" s="306"/>
      <c r="H18" s="306"/>
      <c r="I18" s="306"/>
      <c r="J18" s="306"/>
      <c r="K18" s="30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3.5" hidden="false" customHeight="true" outlineLevel="0" collapsed="false">
      <c r="A19" s="102"/>
      <c r="B19" s="103"/>
      <c r="C19" s="104"/>
      <c r="D19" s="3"/>
      <c r="E19" s="3"/>
      <c r="F19" s="3"/>
      <c r="G19" s="306"/>
      <c r="H19" s="306"/>
      <c r="I19" s="306"/>
      <c r="J19" s="306"/>
      <c r="K19" s="30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3.5" hidden="false" customHeight="true" outlineLevel="0" collapsed="false">
      <c r="A20" s="107" t="s">
        <v>149</v>
      </c>
      <c r="B20" s="107" t="s">
        <v>7</v>
      </c>
      <c r="C20" s="10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3.5" hidden="false" customHeight="true" outlineLevel="0" collapsed="false">
      <c r="A21" s="108" t="s">
        <v>150</v>
      </c>
      <c r="B21" s="308" t="s">
        <v>443</v>
      </c>
      <c r="C21" s="125" t="n">
        <v>4000</v>
      </c>
      <c r="D21" s="3"/>
      <c r="E21" s="3"/>
      <c r="F21" s="2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3.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3.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3.5" hidden="false" customHeight="true" outlineLevel="0" collapsed="false">
      <c r="A24" s="107" t="s">
        <v>149</v>
      </c>
      <c r="B24" s="107" t="s">
        <v>444</v>
      </c>
      <c r="C24" s="10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3.5" hidden="false" customHeight="true" outlineLevel="0" collapsed="false">
      <c r="A25" s="108" t="s">
        <v>155</v>
      </c>
      <c r="B25" s="309" t="s">
        <v>445</v>
      </c>
      <c r="C25" s="125" t="n">
        <v>1056.33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3.5" hidden="false" customHeight="true" outlineLevel="0" collapsed="false">
      <c r="A26" s="108" t="s">
        <v>155</v>
      </c>
      <c r="B26" s="309" t="s">
        <v>446</v>
      </c>
      <c r="C26" s="125" t="n">
        <v>1079.4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3.5" hidden="false" customHeight="true" outlineLevel="0" collapsed="false">
      <c r="A27" s="108" t="s">
        <v>155</v>
      </c>
      <c r="B27" s="309" t="s">
        <v>447</v>
      </c>
      <c r="C27" s="125" t="n">
        <v>395.2</v>
      </c>
      <c r="D27" s="10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6.5" hidden="false" customHeight="true" outlineLevel="0" collapsed="false">
      <c r="A28" s="108" t="s">
        <v>155</v>
      </c>
      <c r="B28" s="309" t="s">
        <v>448</v>
      </c>
      <c r="C28" s="125" t="n">
        <v>62.41</v>
      </c>
      <c r="D28" s="3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3.5" hidden="false" customHeight="true" outlineLevel="0" collapsed="false">
      <c r="A29" s="108"/>
      <c r="B29" s="309"/>
      <c r="C29" s="125"/>
      <c r="D29" s="3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3.5" hidden="false" customHeight="true" outlineLevel="0" collapsed="false">
      <c r="A30" s="107" t="s">
        <v>153</v>
      </c>
      <c r="B30" s="107"/>
      <c r="C30" s="311" t="n">
        <f aca="false">SUM(C25:C29)</f>
        <v>2593.34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3.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3.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3.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3.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3.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3.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3.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3.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3.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3.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3.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3.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3.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3.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3.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3.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3.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3.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3.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3.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3.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3.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3.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3.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3.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3.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3.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3.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3.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3.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3.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3.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3.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3.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3.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3.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3.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3.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3.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3.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3.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3.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3.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3.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3.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3.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3.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3.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3.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3.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3.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3.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3.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3.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3.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3.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3.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3.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3.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3.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3.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3.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3.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3.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3.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3.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3.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3.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3.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3.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3.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3.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3.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3.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3.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3.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3.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3.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3.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3.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3.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3.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3.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3.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3.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3.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3.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3.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3.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3.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3.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3.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3.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3.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3.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3.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3.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3.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3.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3.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3.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3.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3.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3.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3.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3.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3.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3.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3.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3.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3.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3.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3.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3.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3.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3.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3.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3.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3.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3.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3.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3.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3.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3.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3.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3.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3.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3.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3.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3.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3.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3.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3.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3.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3.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3.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3.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3.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3.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3.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3.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3.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3.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3.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3.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3.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3.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3.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3.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3.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3.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3.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3.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3.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3.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3.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3.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3.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3.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3.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3.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3.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3.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3.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3.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3.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3.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3.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3.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3.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3.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3.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3.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3.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3.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3.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3.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3.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3.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3.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3.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3.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3.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3.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3.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3.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3.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3.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3.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3.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3.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3.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3.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3.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3.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3.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3.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3.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3.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3.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8">
    <mergeCell ref="B1:F1"/>
    <mergeCell ref="B2:F2"/>
    <mergeCell ref="B3:F3"/>
    <mergeCell ref="A15:B15"/>
    <mergeCell ref="G17:K19"/>
    <mergeCell ref="A18:C18"/>
    <mergeCell ref="B20:C20"/>
    <mergeCell ref="B24:C24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sheetData>
    <row r="1" customFormat="false" ht="15" hidden="false" customHeight="false" outlineLevel="0" collapsed="false">
      <c r="B1" s="216" t="s">
        <v>449</v>
      </c>
      <c r="C1" s="221" t="s">
        <v>450</v>
      </c>
    </row>
    <row r="2" customFormat="false" ht="15" hidden="false" customHeight="false" outlineLevel="0" collapsed="false">
      <c r="B2" s="216" t="s">
        <v>355</v>
      </c>
      <c r="C2" s="221" t="n">
        <v>201810985</v>
      </c>
    </row>
    <row r="3" customFormat="false" ht="15" hidden="false" customHeight="false" outlineLevel="0" collapsed="false">
      <c r="B3" s="216" t="s">
        <v>358</v>
      </c>
      <c r="C3" s="221" t="n">
        <v>202010294</v>
      </c>
    </row>
    <row r="4" customFormat="false" ht="15" hidden="false" customHeight="false" outlineLevel="0" collapsed="false">
      <c r="B4" s="216" t="s">
        <v>360</v>
      </c>
      <c r="C4" s="221" t="n">
        <v>202011389</v>
      </c>
    </row>
    <row r="5" customFormat="false" ht="15" hidden="false" customHeight="false" outlineLevel="0" collapsed="false">
      <c r="B5" s="216" t="s">
        <v>363</v>
      </c>
      <c r="C5" s="221" t="n">
        <v>201910672</v>
      </c>
    </row>
    <row r="6" customFormat="false" ht="15" hidden="false" customHeight="false" outlineLevel="0" collapsed="false">
      <c r="B6" s="224" t="s">
        <v>262</v>
      </c>
      <c r="C6" s="225"/>
    </row>
    <row r="7" customFormat="false" ht="15" hidden="false" customHeight="false" outlineLevel="0" collapsed="false">
      <c r="B7" s="224" t="s">
        <v>303</v>
      </c>
      <c r="C7" s="225"/>
    </row>
    <row r="8" customFormat="false" ht="15" hidden="false" customHeight="false" outlineLevel="0" collapsed="false">
      <c r="B8" s="216" t="s">
        <v>370</v>
      </c>
      <c r="C8" s="221" t="n">
        <v>2020520020</v>
      </c>
    </row>
    <row r="9" customFormat="false" ht="15" hidden="false" customHeight="false" outlineLevel="0" collapsed="false">
      <c r="B9" s="216" t="s">
        <v>373</v>
      </c>
      <c r="C9" s="221" t="n">
        <v>201820179</v>
      </c>
    </row>
    <row r="10" customFormat="false" ht="15" hidden="false" customHeight="false" outlineLevel="0" collapsed="false">
      <c r="B10" s="224" t="s">
        <v>281</v>
      </c>
      <c r="C10" s="225"/>
    </row>
    <row r="11" customFormat="false" ht="15" hidden="false" customHeight="false" outlineLevel="0" collapsed="false">
      <c r="B11" s="224" t="s">
        <v>306</v>
      </c>
      <c r="C11" s="225"/>
    </row>
    <row r="12" customFormat="false" ht="15" hidden="false" customHeight="false" outlineLevel="0" collapsed="false">
      <c r="B12" s="216" t="s">
        <v>376</v>
      </c>
      <c r="C12" s="221" t="n">
        <v>201910610</v>
      </c>
    </row>
    <row r="13" customFormat="false" ht="15" hidden="false" customHeight="false" outlineLevel="0" collapsed="false">
      <c r="B13" s="216" t="s">
        <v>339</v>
      </c>
      <c r="C13" s="221" t="n">
        <v>201620471</v>
      </c>
    </row>
    <row r="14" customFormat="false" ht="15" hidden="false" customHeight="false" outlineLevel="0" collapsed="false">
      <c r="B14" s="216" t="s">
        <v>377</v>
      </c>
      <c r="C14" s="221" t="n">
        <v>201813450</v>
      </c>
    </row>
    <row r="15" customFormat="false" ht="15" hidden="false" customHeight="false" outlineLevel="0" collapsed="false">
      <c r="B15" s="216" t="s">
        <v>336</v>
      </c>
      <c r="C15" s="221" t="n">
        <v>2018520173</v>
      </c>
    </row>
    <row r="16" customFormat="false" ht="15" hidden="false" customHeight="false" outlineLevel="0" collapsed="false">
      <c r="B16" s="216" t="s">
        <v>378</v>
      </c>
      <c r="C16" s="221" t="n">
        <v>201720831</v>
      </c>
    </row>
    <row r="17" customFormat="false" ht="15" hidden="false" customHeight="false" outlineLevel="0" collapsed="false">
      <c r="B17" s="216" t="s">
        <v>379</v>
      </c>
      <c r="C17" s="221" t="n">
        <v>201612565</v>
      </c>
    </row>
    <row r="18" customFormat="false" ht="15" hidden="false" customHeight="false" outlineLevel="0" collapsed="false">
      <c r="B18" s="216" t="s">
        <v>380</v>
      </c>
      <c r="C18" s="221" t="n">
        <v>201810026</v>
      </c>
    </row>
    <row r="19" customFormat="false" ht="15" hidden="false" customHeight="false" outlineLevel="0" collapsed="false">
      <c r="B19" s="224" t="s">
        <v>211</v>
      </c>
      <c r="C19" s="225"/>
    </row>
    <row r="20" customFormat="false" ht="15" hidden="false" customHeight="false" outlineLevel="0" collapsed="false">
      <c r="B20" s="216" t="s">
        <v>381</v>
      </c>
      <c r="C20" s="221" t="n">
        <v>202020254</v>
      </c>
    </row>
    <row r="21" customFormat="false" ht="15" hidden="false" customHeight="false" outlineLevel="0" collapsed="false">
      <c r="B21" s="224" t="s">
        <v>220</v>
      </c>
      <c r="C21" s="225"/>
    </row>
    <row r="22" customFormat="false" ht="15" hidden="false" customHeight="false" outlineLevel="0" collapsed="false">
      <c r="B22" s="216" t="s">
        <v>382</v>
      </c>
      <c r="C22" s="221" t="n">
        <v>201820663</v>
      </c>
    </row>
    <row r="23" customFormat="false" ht="15" hidden="false" customHeight="false" outlineLevel="0" collapsed="false">
      <c r="B23" s="224" t="s">
        <v>317</v>
      </c>
      <c r="C23" s="225"/>
    </row>
    <row r="24" customFormat="false" ht="15" hidden="false" customHeight="false" outlineLevel="0" collapsed="false">
      <c r="B24" s="216" t="s">
        <v>383</v>
      </c>
      <c r="C24" s="221" t="n">
        <v>201820621</v>
      </c>
    </row>
    <row r="25" customFormat="false" ht="15" hidden="false" customHeight="false" outlineLevel="0" collapsed="false">
      <c r="B25" s="216" t="s">
        <v>384</v>
      </c>
      <c r="C25" s="221" t="n">
        <v>2019510080</v>
      </c>
    </row>
    <row r="26" customFormat="false" ht="15" hidden="false" customHeight="false" outlineLevel="0" collapsed="false">
      <c r="B26" s="216" t="s">
        <v>385</v>
      </c>
      <c r="C26" s="221" t="n">
        <v>202012501</v>
      </c>
    </row>
    <row r="27" customFormat="false" ht="15" hidden="false" customHeight="false" outlineLevel="0" collapsed="false">
      <c r="B27" s="224" t="s">
        <v>259</v>
      </c>
      <c r="C27" s="225"/>
    </row>
    <row r="28" customFormat="false" ht="15" hidden="false" customHeight="false" outlineLevel="0" collapsed="false">
      <c r="B28" s="216" t="s">
        <v>386</v>
      </c>
      <c r="C28" s="221" t="n">
        <v>201820082</v>
      </c>
    </row>
    <row r="29" customFormat="false" ht="15" hidden="false" customHeight="false" outlineLevel="0" collapsed="false">
      <c r="B29" s="216" t="s">
        <v>386</v>
      </c>
      <c r="C29" s="221" t="n">
        <v>201820082</v>
      </c>
    </row>
    <row r="30" customFormat="false" ht="15" hidden="false" customHeight="false" outlineLevel="0" collapsed="false">
      <c r="B30" s="216" t="s">
        <v>387</v>
      </c>
      <c r="C30" s="221" t="n">
        <v>201910531</v>
      </c>
    </row>
    <row r="31" customFormat="false" ht="15" hidden="false" customHeight="false" outlineLevel="0" collapsed="false">
      <c r="B31" s="224" t="s">
        <v>301</v>
      </c>
      <c r="C31" s="225"/>
    </row>
    <row r="32" customFormat="false" ht="15" hidden="false" customHeight="false" outlineLevel="0" collapsed="false">
      <c r="B32" s="216" t="s">
        <v>388</v>
      </c>
      <c r="C32" s="221" t="n">
        <v>201810599</v>
      </c>
    </row>
    <row r="33" customFormat="false" ht="15" hidden="false" customHeight="false" outlineLevel="0" collapsed="false">
      <c r="B33" s="230" t="s">
        <v>389</v>
      </c>
      <c r="C33" s="231" t="n">
        <v>201812380</v>
      </c>
    </row>
    <row r="34" customFormat="false" ht="15" hidden="false" customHeight="false" outlineLevel="0" collapsed="false">
      <c r="B34" s="230" t="s">
        <v>390</v>
      </c>
      <c r="C34" s="231" t="n">
        <v>201710019</v>
      </c>
    </row>
    <row r="35" customFormat="false" ht="15" hidden="false" customHeight="false" outlineLevel="0" collapsed="false">
      <c r="B35" s="230" t="s">
        <v>391</v>
      </c>
      <c r="C35" s="231" t="n">
        <v>201910497</v>
      </c>
    </row>
    <row r="36" customFormat="false" ht="15" hidden="false" customHeight="false" outlineLevel="0" collapsed="false">
      <c r="B36" s="232" t="s">
        <v>165</v>
      </c>
      <c r="C36" s="222"/>
    </row>
    <row r="37" customFormat="false" ht="15" hidden="false" customHeight="false" outlineLevel="0" collapsed="false">
      <c r="B37" s="230" t="s">
        <v>392</v>
      </c>
      <c r="C37" s="231" t="n">
        <v>201812360</v>
      </c>
    </row>
    <row r="38" customFormat="false" ht="15" hidden="false" customHeight="false" outlineLevel="0" collapsed="false">
      <c r="B38" s="232" t="s">
        <v>290</v>
      </c>
      <c r="C38" s="222"/>
    </row>
    <row r="39" customFormat="false" ht="15" hidden="false" customHeight="false" outlineLevel="0" collapsed="false">
      <c r="B39" s="230" t="s">
        <v>394</v>
      </c>
      <c r="C39" s="231" t="n">
        <v>201813133</v>
      </c>
    </row>
    <row r="40" customFormat="false" ht="15" hidden="false" customHeight="false" outlineLevel="0" collapsed="false">
      <c r="B40" s="232" t="s">
        <v>193</v>
      </c>
      <c r="C40" s="222"/>
    </row>
    <row r="41" customFormat="false" ht="15" hidden="false" customHeight="false" outlineLevel="0" collapsed="false">
      <c r="B41" s="230" t="s">
        <v>395</v>
      </c>
      <c r="C41" s="231" t="n">
        <v>201920837</v>
      </c>
    </row>
    <row r="42" customFormat="false" ht="15" hidden="false" customHeight="false" outlineLevel="0" collapsed="false">
      <c r="B42" s="232" t="s">
        <v>168</v>
      </c>
      <c r="C42" s="222"/>
    </row>
    <row r="43" customFormat="false" ht="15" hidden="false" customHeight="false" outlineLevel="0" collapsed="false">
      <c r="B43" s="230" t="s">
        <v>396</v>
      </c>
      <c r="C43" s="231" t="n">
        <v>201810023</v>
      </c>
    </row>
  </sheetData>
  <autoFilter ref="B1:C43"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169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87" t="s">
        <v>53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170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95"/>
      <c r="F10" s="93"/>
      <c r="G10" s="96"/>
      <c r="H10" s="93"/>
      <c r="I10" s="96"/>
      <c r="J10" s="97"/>
      <c r="K10" s="96"/>
      <c r="L10" s="98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171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24"/>
      <c r="D28" s="124"/>
      <c r="E28" s="124"/>
      <c r="F28" s="124"/>
      <c r="G28" s="124"/>
      <c r="H28" s="124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24"/>
      <c r="D29" s="124"/>
      <c r="E29" s="124"/>
      <c r="F29" s="124"/>
      <c r="G29" s="124"/>
      <c r="H29" s="124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 t="s">
        <v>156</v>
      </c>
      <c r="C35" s="124"/>
      <c r="D35" s="124"/>
      <c r="E35" s="124"/>
      <c r="F35" s="124"/>
      <c r="G35" s="124"/>
      <c r="H35" s="124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173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41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174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175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151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6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176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55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53" t="s">
        <v>177</v>
      </c>
      <c r="L21" s="15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53"/>
      <c r="L22" s="15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178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179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180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87" t="s">
        <v>134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181</v>
      </c>
      <c r="L21" s="105"/>
      <c r="M21" s="3"/>
      <c r="N21" s="154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3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3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69"/>
    <col collapsed="false" customWidth="true" hidden="false" outlineLevel="0" max="2" min="2" style="0" width="17.86"/>
    <col collapsed="false" customWidth="true" hidden="false" outlineLevel="0" max="3" min="3" style="0" width="15.29"/>
    <col collapsed="false" customWidth="true" hidden="false" outlineLevel="0" max="4" min="4" style="0" width="13.57"/>
    <col collapsed="false" customWidth="true" hidden="false" outlineLevel="0" max="5" min="5" style="0" width="12.14"/>
    <col collapsed="false" customWidth="true" hidden="false" outlineLevel="0" max="6" min="6" style="0" width="14.57"/>
    <col collapsed="false" customWidth="true" hidden="false" outlineLevel="0" max="7" min="7" style="0" width="12.14"/>
    <col collapsed="false" customWidth="true" hidden="false" outlineLevel="0" max="17" min="8" style="0" width="14.57"/>
    <col collapsed="false" customWidth="true" hidden="false" outlineLevel="0" max="19" min="18" style="0" width="12.14"/>
    <col collapsed="false" customWidth="true" hidden="false" outlineLevel="0" max="26" min="20" style="0" width="9.86"/>
  </cols>
  <sheetData>
    <row r="1" customFormat="false" ht="14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24" hidden="false" customHeight="true" outlineLevel="0" collapsed="false">
      <c r="A2" s="85" t="s">
        <v>130</v>
      </c>
      <c r="B2" s="86" t="s">
        <v>182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"/>
      <c r="S2" s="3"/>
      <c r="T2" s="3"/>
      <c r="U2" s="3"/>
      <c r="V2" s="3"/>
      <c r="W2" s="3"/>
      <c r="X2" s="3"/>
      <c r="Y2" s="3"/>
      <c r="Z2" s="3"/>
    </row>
    <row r="3" customFormat="false" ht="14.25" hidden="false" customHeight="true" outlineLevel="0" collapsed="false">
      <c r="A3" s="85" t="s">
        <v>132</v>
      </c>
      <c r="B3" s="151" t="s">
        <v>59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3"/>
      <c r="S3" s="3"/>
      <c r="T3" s="3"/>
      <c r="U3" s="3"/>
      <c r="V3" s="3"/>
      <c r="W3" s="3"/>
      <c r="X3" s="3"/>
      <c r="Y3" s="3"/>
      <c r="Z3" s="3"/>
    </row>
    <row r="4" customFormat="false" ht="14.25" hidden="false" customHeight="true" outlineLevel="0" collapsed="false">
      <c r="A4" s="85" t="s">
        <v>133</v>
      </c>
      <c r="B4" s="155" t="s">
        <v>134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3"/>
      <c r="S4" s="3"/>
      <c r="T4" s="3"/>
      <c r="U4" s="3"/>
      <c r="V4" s="3"/>
      <c r="W4" s="3"/>
      <c r="X4" s="3"/>
      <c r="Y4" s="3"/>
      <c r="Z4" s="3"/>
    </row>
    <row r="5" customFormat="fals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4.2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4.25" hidden="false" customHeight="true" outlineLevel="0" collapsed="false">
      <c r="A7" s="88" t="s">
        <v>135</v>
      </c>
      <c r="B7" s="89" t="s">
        <v>136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3"/>
      <c r="S7" s="3"/>
      <c r="T7" s="3"/>
      <c r="U7" s="3"/>
      <c r="V7" s="3"/>
      <c r="W7" s="3"/>
      <c r="X7" s="3"/>
      <c r="Y7" s="3"/>
      <c r="Z7" s="3"/>
    </row>
    <row r="8" customFormat="false" ht="25.5" hidden="false" customHeight="true" outlineLevel="0" collapsed="false">
      <c r="A8" s="88"/>
      <c r="B8" s="90" t="s">
        <v>137</v>
      </c>
      <c r="C8" s="90"/>
      <c r="D8" s="90" t="s">
        <v>138</v>
      </c>
      <c r="E8" s="90"/>
      <c r="F8" s="90" t="s">
        <v>139</v>
      </c>
      <c r="G8" s="90"/>
      <c r="H8" s="90" t="s">
        <v>140</v>
      </c>
      <c r="I8" s="90"/>
      <c r="J8" s="90" t="s">
        <v>141</v>
      </c>
      <c r="K8" s="90"/>
      <c r="L8" s="90" t="s">
        <v>142</v>
      </c>
      <c r="M8" s="90"/>
      <c r="N8" s="90" t="s">
        <v>143</v>
      </c>
      <c r="O8" s="90"/>
      <c r="P8" s="90" t="s">
        <v>144</v>
      </c>
      <c r="Q8" s="90"/>
      <c r="R8" s="3"/>
      <c r="S8" s="3"/>
      <c r="T8" s="3"/>
      <c r="U8" s="3"/>
      <c r="V8" s="3"/>
      <c r="W8" s="3"/>
      <c r="X8" s="3"/>
      <c r="Y8" s="3"/>
      <c r="Z8" s="3"/>
    </row>
    <row r="9" customFormat="false" ht="14.25" hidden="false" customHeight="true" outlineLevel="0" collapsed="false">
      <c r="A9" s="88"/>
      <c r="B9" s="91" t="s">
        <v>145</v>
      </c>
      <c r="C9" s="91" t="s">
        <v>146</v>
      </c>
      <c r="D9" s="91" t="s">
        <v>145</v>
      </c>
      <c r="E9" s="91" t="s">
        <v>146</v>
      </c>
      <c r="F9" s="91" t="s">
        <v>145</v>
      </c>
      <c r="G9" s="91" t="s">
        <v>146</v>
      </c>
      <c r="H9" s="91" t="s">
        <v>145</v>
      </c>
      <c r="I9" s="91" t="s">
        <v>146</v>
      </c>
      <c r="J9" s="91" t="s">
        <v>145</v>
      </c>
      <c r="K9" s="91" t="s">
        <v>146</v>
      </c>
      <c r="L9" s="91" t="s">
        <v>145</v>
      </c>
      <c r="M9" s="91" t="s">
        <v>146</v>
      </c>
      <c r="N9" s="91" t="s">
        <v>145</v>
      </c>
      <c r="O9" s="91" t="s">
        <v>146</v>
      </c>
      <c r="P9" s="91" t="s">
        <v>145</v>
      </c>
      <c r="Q9" s="91" t="s">
        <v>146</v>
      </c>
      <c r="R9" s="3"/>
      <c r="S9" s="3"/>
      <c r="T9" s="3"/>
      <c r="U9" s="3"/>
      <c r="V9" s="3"/>
      <c r="W9" s="3"/>
      <c r="X9" s="3"/>
      <c r="Y9" s="3"/>
      <c r="Z9" s="3"/>
    </row>
    <row r="10" customFormat="false" ht="14.25" hidden="false" customHeight="true" outlineLevel="0" collapsed="false">
      <c r="A10" s="92"/>
      <c r="B10" s="93" t="n">
        <v>3200</v>
      </c>
      <c r="C10" s="94" t="n">
        <f aca="false">L32</f>
        <v>3200</v>
      </c>
      <c r="D10" s="93"/>
      <c r="E10" s="152"/>
      <c r="F10" s="93"/>
      <c r="G10" s="96"/>
      <c r="H10" s="93"/>
      <c r="I10" s="96"/>
      <c r="J10" s="93"/>
      <c r="K10" s="96"/>
      <c r="L10" s="93"/>
      <c r="M10" s="96"/>
      <c r="N10" s="93"/>
      <c r="O10" s="96"/>
      <c r="P10" s="93"/>
      <c r="Q10" s="99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4.25" hidden="false" customHeight="true" outlineLevel="0" collapsed="false">
      <c r="A11" s="92"/>
      <c r="B11" s="93"/>
      <c r="C11" s="99"/>
      <c r="D11" s="93"/>
      <c r="E11" s="99"/>
      <c r="F11" s="93"/>
      <c r="G11" s="99"/>
      <c r="H11" s="93"/>
      <c r="I11" s="99"/>
      <c r="J11" s="93"/>
      <c r="K11" s="99"/>
      <c r="L11" s="93"/>
      <c r="M11" s="99"/>
      <c r="N11" s="93"/>
      <c r="O11" s="99"/>
      <c r="P11" s="93"/>
      <c r="Q11" s="99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4.25" hidden="false" customHeight="true" outlineLevel="0" collapsed="false">
      <c r="A12" s="100"/>
      <c r="B12" s="93"/>
      <c r="C12" s="99"/>
      <c r="D12" s="93"/>
      <c r="E12" s="99"/>
      <c r="F12" s="93"/>
      <c r="G12" s="99"/>
      <c r="H12" s="93"/>
      <c r="I12" s="99"/>
      <c r="J12" s="93"/>
      <c r="K12" s="99"/>
      <c r="L12" s="93"/>
      <c r="M12" s="99"/>
      <c r="N12" s="93"/>
      <c r="O12" s="99"/>
      <c r="P12" s="93"/>
      <c r="Q12" s="99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4.25" hidden="false" customHeight="true" outlineLevel="0" collapsed="false">
      <c r="A13" s="100"/>
      <c r="B13" s="93"/>
      <c r="C13" s="99"/>
      <c r="D13" s="93"/>
      <c r="E13" s="99"/>
      <c r="F13" s="93"/>
      <c r="G13" s="99"/>
      <c r="H13" s="93"/>
      <c r="I13" s="99"/>
      <c r="J13" s="93"/>
      <c r="K13" s="99"/>
      <c r="L13" s="93"/>
      <c r="M13" s="99"/>
      <c r="N13" s="93"/>
      <c r="O13" s="99"/>
      <c r="P13" s="93"/>
      <c r="Q13" s="99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4.25" hidden="false" customHeight="true" outlineLevel="0" collapsed="false">
      <c r="A14" s="100"/>
      <c r="B14" s="93"/>
      <c r="C14" s="99"/>
      <c r="D14" s="93"/>
      <c r="E14" s="99"/>
      <c r="F14" s="93"/>
      <c r="G14" s="99"/>
      <c r="H14" s="93"/>
      <c r="I14" s="99"/>
      <c r="J14" s="93"/>
      <c r="K14" s="99"/>
      <c r="L14" s="93"/>
      <c r="M14" s="99"/>
      <c r="N14" s="93"/>
      <c r="O14" s="99"/>
      <c r="P14" s="93"/>
      <c r="Q14" s="99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4.25" hidden="false" customHeight="true" outlineLevel="0" collapsed="false">
      <c r="A15" s="100"/>
      <c r="B15" s="93"/>
      <c r="C15" s="100"/>
      <c r="D15" s="93"/>
      <c r="E15" s="100"/>
      <c r="F15" s="93"/>
      <c r="G15" s="100"/>
      <c r="H15" s="93"/>
      <c r="I15" s="100"/>
      <c r="J15" s="93"/>
      <c r="K15" s="100"/>
      <c r="L15" s="93"/>
      <c r="M15" s="100"/>
      <c r="N15" s="93"/>
      <c r="O15" s="100"/>
      <c r="P15" s="93"/>
      <c r="Q15" s="100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4.25" hidden="false" customHeight="true" outlineLevel="0" collapsed="false">
      <c r="A16" s="100"/>
      <c r="B16" s="93"/>
      <c r="C16" s="100"/>
      <c r="D16" s="93"/>
      <c r="E16" s="100"/>
      <c r="F16" s="93"/>
      <c r="G16" s="100"/>
      <c r="H16" s="93"/>
      <c r="I16" s="100"/>
      <c r="J16" s="93"/>
      <c r="K16" s="100"/>
      <c r="L16" s="93"/>
      <c r="M16" s="100"/>
      <c r="N16" s="93"/>
      <c r="O16" s="100"/>
      <c r="P16" s="93"/>
      <c r="Q16" s="100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4.25" hidden="false" customHeight="true" outlineLevel="0" collapsed="false">
      <c r="A17" s="85" t="s">
        <v>121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4.2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4.2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101" t="s">
        <v>147</v>
      </c>
      <c r="B20" s="101"/>
      <c r="C20" s="101"/>
      <c r="D20" s="101"/>
      <c r="E20" s="101"/>
      <c r="F20" s="101"/>
      <c r="G20" s="101"/>
      <c r="H20" s="10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true" outlineLevel="0" collapsed="false">
      <c r="A21" s="102"/>
      <c r="B21" s="103"/>
      <c r="C21" s="104"/>
      <c r="D21" s="3"/>
      <c r="E21" s="3"/>
      <c r="F21" s="3"/>
      <c r="G21" s="3"/>
      <c r="H21" s="3"/>
      <c r="I21" s="3"/>
      <c r="J21" s="3"/>
      <c r="K21" s="105" t="s">
        <v>183</v>
      </c>
      <c r="L21" s="10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4.25" hidden="false" customHeight="true" outlineLevel="0" collapsed="false">
      <c r="A22" s="106" t="s">
        <v>135</v>
      </c>
      <c r="B22" s="107" t="s">
        <v>149</v>
      </c>
      <c r="C22" s="107" t="s">
        <v>7</v>
      </c>
      <c r="D22" s="107"/>
      <c r="E22" s="107"/>
      <c r="F22" s="107"/>
      <c r="G22" s="107"/>
      <c r="H22" s="107"/>
      <c r="I22" s="107"/>
      <c r="J22" s="3"/>
      <c r="K22" s="105"/>
      <c r="L22" s="10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4.25" hidden="false" customHeight="true" outlineLevel="0" collapsed="false">
      <c r="A23" s="108"/>
      <c r="B23" s="108" t="s">
        <v>150</v>
      </c>
      <c r="C23" s="109" t="s">
        <v>172</v>
      </c>
      <c r="D23" s="109"/>
      <c r="E23" s="109"/>
      <c r="F23" s="109"/>
      <c r="G23" s="109"/>
      <c r="H23" s="109"/>
      <c r="I23" s="110" t="n">
        <v>3200</v>
      </c>
      <c r="J23" s="3"/>
      <c r="K23" s="101" t="s">
        <v>152</v>
      </c>
      <c r="L23" s="101" t="s">
        <v>153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4.25" hidden="false" customHeight="true" outlineLevel="0" collapsed="false">
      <c r="A24" s="108"/>
      <c r="B24" s="108" t="s">
        <v>150</v>
      </c>
      <c r="C24" s="111"/>
      <c r="D24" s="111"/>
      <c r="E24" s="111"/>
      <c r="F24" s="111"/>
      <c r="G24" s="111"/>
      <c r="H24" s="111"/>
      <c r="I24" s="110"/>
      <c r="J24" s="3"/>
      <c r="K24" s="112" t="n">
        <v>44703</v>
      </c>
      <c r="L24" s="113" t="n">
        <v>400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4.25" hidden="false" customHeight="true" outlineLevel="0" collapsed="false">
      <c r="A25" s="108"/>
      <c r="B25" s="114" t="s">
        <v>153</v>
      </c>
      <c r="C25" s="114"/>
      <c r="D25" s="114"/>
      <c r="E25" s="114"/>
      <c r="F25" s="114"/>
      <c r="G25" s="114"/>
      <c r="H25" s="114"/>
      <c r="I25" s="115"/>
      <c r="J25" s="3"/>
      <c r="K25" s="112" t="n">
        <v>44734</v>
      </c>
      <c r="L25" s="116" t="n">
        <v>400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4.25" hidden="false" customHeight="true" outlineLevel="0" collapsed="false">
      <c r="A26" s="117"/>
      <c r="B26" s="117"/>
      <c r="C26" s="118"/>
      <c r="D26" s="118"/>
      <c r="E26" s="118"/>
      <c r="F26" s="118"/>
      <c r="G26" s="118"/>
      <c r="H26" s="118"/>
      <c r="I26" s="119"/>
      <c r="J26" s="3"/>
      <c r="K26" s="112" t="n">
        <v>44764</v>
      </c>
      <c r="L26" s="116" t="n">
        <v>400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4.25" hidden="false" customHeight="true" outlineLevel="0" collapsed="false">
      <c r="A27" s="106" t="s">
        <v>135</v>
      </c>
      <c r="B27" s="120" t="s">
        <v>149</v>
      </c>
      <c r="C27" s="121" t="s">
        <v>154</v>
      </c>
      <c r="D27" s="121"/>
      <c r="E27" s="121"/>
      <c r="F27" s="121"/>
      <c r="G27" s="121"/>
      <c r="H27" s="121"/>
      <c r="I27" s="121"/>
      <c r="J27" s="3"/>
      <c r="K27" s="112" t="n">
        <v>44795</v>
      </c>
      <c r="L27" s="116" t="n">
        <v>400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4.25" hidden="false" customHeight="true" outlineLevel="0" collapsed="false">
      <c r="A28" s="122"/>
      <c r="B28" s="123" t="s">
        <v>155</v>
      </c>
      <c r="C28" s="111"/>
      <c r="D28" s="111"/>
      <c r="E28" s="111"/>
      <c r="F28" s="111"/>
      <c r="G28" s="111"/>
      <c r="H28" s="111"/>
      <c r="I28" s="110"/>
      <c r="J28" s="3"/>
      <c r="K28" s="112" t="n">
        <v>44826</v>
      </c>
      <c r="L28" s="116" t="n">
        <v>400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4.25" hidden="false" customHeight="true" outlineLevel="0" collapsed="false">
      <c r="A29" s="122"/>
      <c r="B29" s="123" t="s">
        <v>155</v>
      </c>
      <c r="C29" s="111"/>
      <c r="D29" s="111"/>
      <c r="E29" s="111"/>
      <c r="F29" s="111"/>
      <c r="G29" s="111"/>
      <c r="H29" s="111"/>
      <c r="I29" s="110"/>
      <c r="J29" s="3"/>
      <c r="K29" s="112" t="n">
        <v>44856</v>
      </c>
      <c r="L29" s="116" t="n">
        <v>400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4.25" hidden="false" customHeight="true" outlineLevel="0" collapsed="false">
      <c r="A30" s="122"/>
      <c r="B30" s="123" t="s">
        <v>155</v>
      </c>
      <c r="C30" s="111"/>
      <c r="D30" s="111"/>
      <c r="E30" s="111"/>
      <c r="F30" s="111"/>
      <c r="G30" s="111"/>
      <c r="H30" s="111"/>
      <c r="I30" s="125"/>
      <c r="J30" s="3"/>
      <c r="K30" s="112" t="n">
        <v>44887</v>
      </c>
      <c r="L30" s="116" t="n">
        <v>400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4.25" hidden="false" customHeight="true" outlineLevel="0" collapsed="false">
      <c r="A31" s="126"/>
      <c r="B31" s="123" t="s">
        <v>155</v>
      </c>
      <c r="C31" s="127"/>
      <c r="D31" s="127"/>
      <c r="E31" s="127"/>
      <c r="F31" s="127"/>
      <c r="G31" s="127"/>
      <c r="H31" s="128"/>
      <c r="I31" s="129"/>
      <c r="J31" s="3"/>
      <c r="K31" s="112" t="n">
        <v>44917</v>
      </c>
      <c r="L31" s="116" t="n">
        <v>400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4.25" hidden="false" customHeight="true" outlineLevel="0" collapsed="false">
      <c r="A32" s="130"/>
      <c r="B32" s="131" t="s">
        <v>153</v>
      </c>
      <c r="C32" s="131"/>
      <c r="D32" s="131"/>
      <c r="E32" s="131"/>
      <c r="F32" s="131"/>
      <c r="G32" s="131"/>
      <c r="H32" s="131"/>
      <c r="I32" s="132" t="n">
        <f aca="false">SUM(I28:I30)</f>
        <v>0</v>
      </c>
      <c r="J32" s="3"/>
      <c r="K32" s="101" t="s">
        <v>153</v>
      </c>
      <c r="L32" s="133" t="n">
        <f aca="false">SUM(L24:L31)</f>
        <v>3200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4.2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4.25" hidden="false" customHeight="true" outlineLevel="0" collapsed="false">
      <c r="A34" s="106" t="s">
        <v>135</v>
      </c>
      <c r="B34" s="107" t="s">
        <v>149</v>
      </c>
      <c r="C34" s="111"/>
      <c r="D34" s="111"/>
      <c r="E34" s="111"/>
      <c r="F34" s="111"/>
      <c r="G34" s="111"/>
      <c r="H34" s="111"/>
      <c r="I34" s="1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4.25" hidden="false" customHeight="true" outlineLevel="0" collapsed="false">
      <c r="A35" s="108"/>
      <c r="B35" s="108"/>
      <c r="C35" s="111"/>
      <c r="D35" s="111"/>
      <c r="E35" s="111"/>
      <c r="F35" s="111"/>
      <c r="G35" s="111"/>
      <c r="H35" s="111"/>
      <c r="I35" s="1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4.25" hidden="false" customHeight="true" outlineLevel="0" collapsed="false">
      <c r="A36" s="108"/>
      <c r="B36" s="108"/>
      <c r="C36" s="111"/>
      <c r="D36" s="111"/>
      <c r="E36" s="111"/>
      <c r="F36" s="111"/>
      <c r="G36" s="111"/>
      <c r="H36" s="111"/>
      <c r="I36" s="1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4.25" hidden="false" customHeight="true" outlineLevel="0" collapsed="false">
      <c r="A37" s="108"/>
      <c r="B37" s="114" t="s">
        <v>153</v>
      </c>
      <c r="C37" s="114"/>
      <c r="D37" s="114"/>
      <c r="E37" s="114"/>
      <c r="F37" s="114"/>
      <c r="G37" s="114"/>
      <c r="H37" s="114"/>
      <c r="I37" s="115"/>
      <c r="J37" s="3"/>
      <c r="K37" s="134" t="s">
        <v>157</v>
      </c>
      <c r="L37" s="134"/>
      <c r="M37" s="134"/>
      <c r="N37" s="134"/>
      <c r="O37" s="134"/>
      <c r="P37" s="134"/>
      <c r="Q37" s="134"/>
      <c r="R37" s="134"/>
      <c r="S37" s="134"/>
      <c r="T37" s="3"/>
      <c r="U37" s="3"/>
      <c r="V37" s="3"/>
      <c r="W37" s="3"/>
      <c r="X37" s="3"/>
      <c r="Y37" s="3"/>
      <c r="Z37" s="3"/>
    </row>
    <row r="38" customFormat="false" ht="14.25" hidden="false" customHeight="true" outlineLevel="0" collapsed="false">
      <c r="A38" s="135"/>
      <c r="B38" s="136"/>
      <c r="C38" s="136"/>
      <c r="D38" s="136"/>
      <c r="E38" s="136"/>
      <c r="F38" s="136"/>
      <c r="G38" s="136"/>
      <c r="H38" s="136"/>
      <c r="I38" s="136"/>
      <c r="J38" s="3"/>
      <c r="K38" s="137" t="s">
        <v>158</v>
      </c>
      <c r="L38" s="138" t="s">
        <v>159</v>
      </c>
      <c r="M38" s="139" t="s">
        <v>160</v>
      </c>
      <c r="N38" s="138" t="s">
        <v>135</v>
      </c>
      <c r="O38" s="137" t="s">
        <v>161</v>
      </c>
      <c r="P38" s="137" t="s">
        <v>162</v>
      </c>
      <c r="Q38" s="137"/>
      <c r="R38" s="137"/>
      <c r="S38" s="140" t="s">
        <v>163</v>
      </c>
      <c r="T38" s="3"/>
      <c r="U38" s="3"/>
      <c r="V38" s="3"/>
      <c r="W38" s="3"/>
      <c r="X38" s="3"/>
      <c r="Y38" s="3"/>
      <c r="Z38" s="3"/>
    </row>
    <row r="39" customFormat="false" ht="14.2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137"/>
      <c r="L39" s="137"/>
      <c r="M39" s="137"/>
      <c r="N39" s="137"/>
      <c r="O39" s="137"/>
      <c r="P39" s="137"/>
      <c r="Q39" s="137"/>
      <c r="R39" s="137"/>
      <c r="S39" s="140"/>
      <c r="T39" s="3"/>
      <c r="U39" s="3"/>
      <c r="V39" s="3"/>
      <c r="W39" s="3"/>
      <c r="X39" s="3"/>
      <c r="Y39" s="3"/>
      <c r="Z39" s="3"/>
    </row>
    <row r="40" customFormat="false" ht="14.25" hidden="false" customHeight="true" outlineLevel="0" collapsed="false">
      <c r="A40" s="106" t="s">
        <v>135</v>
      </c>
      <c r="B40" s="107" t="s">
        <v>149</v>
      </c>
      <c r="C40" s="111"/>
      <c r="D40" s="111"/>
      <c r="E40" s="111"/>
      <c r="F40" s="111"/>
      <c r="G40" s="111"/>
      <c r="H40" s="111"/>
      <c r="I40" s="111"/>
      <c r="J40" s="3"/>
      <c r="K40" s="141"/>
      <c r="L40" s="142"/>
      <c r="M40" s="142"/>
      <c r="N40" s="143"/>
      <c r="O40" s="144"/>
      <c r="P40" s="100"/>
      <c r="Q40" s="100"/>
      <c r="R40" s="100"/>
      <c r="S40" s="145"/>
      <c r="T40" s="3"/>
      <c r="U40" s="3"/>
      <c r="V40" s="3"/>
      <c r="W40" s="3"/>
      <c r="X40" s="3"/>
      <c r="Y40" s="3"/>
      <c r="Z40" s="3"/>
    </row>
    <row r="41" customFormat="false" ht="14.25" hidden="false" customHeight="true" outlineLevel="0" collapsed="false">
      <c r="A41" s="108"/>
      <c r="B41" s="108"/>
      <c r="C41" s="111"/>
      <c r="D41" s="111"/>
      <c r="E41" s="111"/>
      <c r="F41" s="111"/>
      <c r="G41" s="111"/>
      <c r="H41" s="111"/>
      <c r="I41" s="110"/>
      <c r="J41" s="3"/>
      <c r="K41" s="146"/>
      <c r="L41" s="147"/>
      <c r="M41" s="147"/>
      <c r="N41" s="148"/>
      <c r="O41" s="149"/>
      <c r="P41" s="100"/>
      <c r="Q41" s="100"/>
      <c r="R41" s="100"/>
      <c r="S41" s="150"/>
      <c r="T41" s="3"/>
      <c r="U41" s="3"/>
      <c r="V41" s="3"/>
      <c r="W41" s="3"/>
      <c r="X41" s="3"/>
      <c r="Y41" s="3"/>
      <c r="Z41" s="3"/>
    </row>
    <row r="42" customFormat="false" ht="14.25" hidden="false" customHeight="true" outlineLevel="0" collapsed="false">
      <c r="A42" s="108"/>
      <c r="B42" s="108"/>
      <c r="C42" s="111"/>
      <c r="D42" s="111"/>
      <c r="E42" s="111"/>
      <c r="F42" s="111"/>
      <c r="G42" s="111"/>
      <c r="H42" s="111"/>
      <c r="I42" s="110"/>
      <c r="J42" s="3"/>
      <c r="K42" s="101"/>
      <c r="L42" s="101"/>
      <c r="M42" s="101"/>
      <c r="N42" s="101"/>
      <c r="O42" s="101"/>
      <c r="P42" s="101"/>
      <c r="Q42" s="101"/>
      <c r="R42" s="101"/>
      <c r="S42" s="101"/>
      <c r="T42" s="3"/>
      <c r="U42" s="3"/>
      <c r="V42" s="3"/>
      <c r="W42" s="3"/>
      <c r="X42" s="3"/>
      <c r="Y42" s="3"/>
      <c r="Z42" s="3"/>
    </row>
    <row r="43" customFormat="false" ht="14.25" hidden="false" customHeight="true" outlineLevel="0" collapsed="false">
      <c r="A43" s="108"/>
      <c r="B43" s="114" t="s">
        <v>153</v>
      </c>
      <c r="C43" s="114"/>
      <c r="D43" s="114"/>
      <c r="E43" s="114"/>
      <c r="F43" s="114"/>
      <c r="G43" s="114"/>
      <c r="H43" s="114"/>
      <c r="I43" s="11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4.25" hidden="false" customHeight="true" outlineLevel="0" collapsed="false">
      <c r="A45" s="106" t="s">
        <v>135</v>
      </c>
      <c r="B45" s="107" t="s">
        <v>149</v>
      </c>
      <c r="C45" s="111"/>
      <c r="D45" s="111"/>
      <c r="E45" s="111"/>
      <c r="F45" s="111"/>
      <c r="G45" s="111"/>
      <c r="H45" s="111"/>
      <c r="I45" s="1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4.25" hidden="false" customHeight="true" outlineLevel="0" collapsed="false">
      <c r="A46" s="108"/>
      <c r="B46" s="108"/>
      <c r="C46" s="111"/>
      <c r="D46" s="111"/>
      <c r="E46" s="111"/>
      <c r="F46" s="111"/>
      <c r="G46" s="111"/>
      <c r="H46" s="111"/>
      <c r="I46" s="11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4.25" hidden="false" customHeight="true" outlineLevel="0" collapsed="false">
      <c r="A47" s="108"/>
      <c r="B47" s="108"/>
      <c r="C47" s="111"/>
      <c r="D47" s="111"/>
      <c r="E47" s="111"/>
      <c r="F47" s="111"/>
      <c r="G47" s="111"/>
      <c r="H47" s="111"/>
      <c r="I47" s="11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4.25" hidden="false" customHeight="true" outlineLevel="0" collapsed="false">
      <c r="A48" s="108"/>
      <c r="B48" s="114" t="s">
        <v>153</v>
      </c>
      <c r="C48" s="114"/>
      <c r="D48" s="114"/>
      <c r="E48" s="114"/>
      <c r="F48" s="114"/>
      <c r="G48" s="114"/>
      <c r="H48" s="114"/>
      <c r="I48" s="1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4.2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4.2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4.2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4.2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4.2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4.2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4.2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4.2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4.2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4.2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4.2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4.2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4.2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4.2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4.2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4.2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4.2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4.2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4.2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4.2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4.2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4.2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4.2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4.2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4.2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4.2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4.2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4.2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4.2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4.2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4.2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4.2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4.2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4.2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4.2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4.2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4.2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4.2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4.2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4.2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4.2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4.2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4.2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4.2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4.2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4.2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4.2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4.2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4.2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4.2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4.2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4.2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4.2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4.2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4.2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4.2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4.2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4.2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4.2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4.2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4.2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4.2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4.2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4.2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4.2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4.2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4.2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4.2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4.2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4.2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4.2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4.2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4.2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4.2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4.2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4.2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4.2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4.2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4.2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4.2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4.2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4.2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4.2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4.2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4.2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4.2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4.2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4.2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4.2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4.2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4.2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4.2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4.2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4.2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4.2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4.2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4.2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4.2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4.2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4.2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4.2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4.2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4.2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4.2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4.2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4.2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4.2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4.2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4.2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4.2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4.2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4.2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4.2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4.2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4.2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4.2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4.2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4.2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4.2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4.2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4.2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4.2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4.2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4.2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4.2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4.2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4.2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4.2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4.2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4.2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4.2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4.2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4.2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4.2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4.2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4.2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4.2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4.2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4.2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4.2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4.2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4.2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4.2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4.2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4.2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4.2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4.2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4.2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4.2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4.2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4.2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4.2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4.2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4.2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4.2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4.2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4.2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4.2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4.2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4.2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4.2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4.2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4.2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4.2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4.2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4.2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4.2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4.2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4.2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4.2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4.2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4.2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4.2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4.2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4.2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4.2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4.2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4.2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4.2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4.2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4.2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4.2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4.2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4.2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4.2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4.2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4.2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4.2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4.2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4.2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4.2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4.2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4.2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4.2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4.2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4.2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4.2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4.2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4.2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46">
    <mergeCell ref="B2:Q2"/>
    <mergeCell ref="B3:Q3"/>
    <mergeCell ref="B4:Q4"/>
    <mergeCell ref="A7:A9"/>
    <mergeCell ref="B7:Q7"/>
    <mergeCell ref="B8:C8"/>
    <mergeCell ref="D8:E8"/>
    <mergeCell ref="F8:G8"/>
    <mergeCell ref="H8:I8"/>
    <mergeCell ref="J8:K8"/>
    <mergeCell ref="L8:M8"/>
    <mergeCell ref="N8:O8"/>
    <mergeCell ref="P8:Q8"/>
    <mergeCell ref="A20:H20"/>
    <mergeCell ref="K21:L22"/>
    <mergeCell ref="C22:I22"/>
    <mergeCell ref="C23:H23"/>
    <mergeCell ref="C24:H24"/>
    <mergeCell ref="B25:H25"/>
    <mergeCell ref="C27:I27"/>
    <mergeCell ref="C28:H28"/>
    <mergeCell ref="C29:H29"/>
    <mergeCell ref="C30:H30"/>
    <mergeCell ref="B32:H32"/>
    <mergeCell ref="C34:I34"/>
    <mergeCell ref="C35:H35"/>
    <mergeCell ref="C36:H36"/>
    <mergeCell ref="B37:H37"/>
    <mergeCell ref="K37:S37"/>
    <mergeCell ref="K38:K39"/>
    <mergeCell ref="L38:L39"/>
    <mergeCell ref="M38:M39"/>
    <mergeCell ref="N38:N39"/>
    <mergeCell ref="O38:O39"/>
    <mergeCell ref="P38:R39"/>
    <mergeCell ref="S38:S39"/>
    <mergeCell ref="C40:I40"/>
    <mergeCell ref="P40:R40"/>
    <mergeCell ref="C41:H41"/>
    <mergeCell ref="P41:R41"/>
    <mergeCell ref="C42:H42"/>
    <mergeCell ref="B43:H43"/>
    <mergeCell ref="C45:I45"/>
    <mergeCell ref="C46:H46"/>
    <mergeCell ref="C47:H47"/>
    <mergeCell ref="B48:H48"/>
  </mergeCells>
  <printOptions headings="false" gridLines="false" gridLinesSet="true" horizontalCentered="false" verticalCentered="false"/>
  <pageMargins left="0.511805555555556" right="0.511805555555556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2023-01-11T15:28:20Z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