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1"/>
  </bookViews>
  <sheets>
    <sheet name="Orçamento Sintético" sheetId="1" r:id="rId1"/>
    <sheet name="CRONOGRAMA" sheetId="2" r:id="rId2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4" i="2"/>
  <c r="E24"/>
  <c r="F24"/>
  <c r="C24"/>
  <c r="D21"/>
  <c r="E21"/>
  <c r="F21"/>
  <c r="C21"/>
  <c r="D25"/>
  <c r="G26"/>
  <c r="G24"/>
  <c r="G22" s="1"/>
  <c r="G6"/>
  <c r="G21"/>
  <c r="G19" s="1"/>
  <c r="F14"/>
  <c r="M93" i="1"/>
  <c r="L93"/>
  <c r="K93"/>
  <c r="J93"/>
  <c r="I93"/>
  <c r="K92"/>
  <c r="J92"/>
  <c r="I92"/>
  <c r="K91"/>
  <c r="J91"/>
  <c r="I91"/>
  <c r="L90"/>
  <c r="M90" s="1"/>
  <c r="K90"/>
  <c r="J90"/>
  <c r="I90"/>
  <c r="L89"/>
  <c r="M89" s="1"/>
  <c r="K89"/>
  <c r="J89"/>
  <c r="I89"/>
  <c r="K88"/>
  <c r="J88"/>
  <c r="I88"/>
  <c r="K87"/>
  <c r="J87"/>
  <c r="L87" s="1"/>
  <c r="M87" s="1"/>
  <c r="I87"/>
  <c r="L86"/>
  <c r="M86" s="1"/>
  <c r="K86"/>
  <c r="J86"/>
  <c r="I86"/>
  <c r="K84"/>
  <c r="J84"/>
  <c r="I84"/>
  <c r="K83"/>
  <c r="J83"/>
  <c r="I83"/>
  <c r="L82"/>
  <c r="M82" s="1"/>
  <c r="K82"/>
  <c r="J82"/>
  <c r="I82"/>
  <c r="M81"/>
  <c r="L81"/>
  <c r="K81"/>
  <c r="J81"/>
  <c r="I81"/>
  <c r="K80"/>
  <c r="J80"/>
  <c r="I80"/>
  <c r="K79"/>
  <c r="J79"/>
  <c r="I79"/>
  <c r="L78"/>
  <c r="M78" s="1"/>
  <c r="K78"/>
  <c r="J78"/>
  <c r="I78"/>
  <c r="L77"/>
  <c r="M77" s="1"/>
  <c r="K77"/>
  <c r="J77"/>
  <c r="I77"/>
  <c r="K76"/>
  <c r="J76"/>
  <c r="I76"/>
  <c r="K75"/>
  <c r="J75"/>
  <c r="L75" s="1"/>
  <c r="M75" s="1"/>
  <c r="I75"/>
  <c r="L74"/>
  <c r="M74" s="1"/>
  <c r="K74"/>
  <c r="J74"/>
  <c r="I74"/>
  <c r="K73"/>
  <c r="J73"/>
  <c r="L73" s="1"/>
  <c r="M73" s="1"/>
  <c r="I73"/>
  <c r="K72"/>
  <c r="J72"/>
  <c r="I72"/>
  <c r="K71"/>
  <c r="J71"/>
  <c r="I71"/>
  <c r="L70"/>
  <c r="M70" s="1"/>
  <c r="K70"/>
  <c r="J70"/>
  <c r="I70"/>
  <c r="K69"/>
  <c r="J69"/>
  <c r="L69" s="1"/>
  <c r="M69" s="1"/>
  <c r="I69"/>
  <c r="K68"/>
  <c r="J68"/>
  <c r="I68"/>
  <c r="K67"/>
  <c r="J67"/>
  <c r="I67"/>
  <c r="L66"/>
  <c r="M66" s="1"/>
  <c r="K66"/>
  <c r="J66"/>
  <c r="I66"/>
  <c r="M65"/>
  <c r="L65"/>
  <c r="K65"/>
  <c r="J65"/>
  <c r="I65"/>
  <c r="K64"/>
  <c r="J64"/>
  <c r="I64"/>
  <c r="K63"/>
  <c r="J63"/>
  <c r="I63"/>
  <c r="K62"/>
  <c r="J62"/>
  <c r="L62" s="1"/>
  <c r="M62" s="1"/>
  <c r="I62"/>
  <c r="M61"/>
  <c r="L61"/>
  <c r="K61"/>
  <c r="J61"/>
  <c r="I61"/>
  <c r="K60"/>
  <c r="J60"/>
  <c r="I60"/>
  <c r="K59"/>
  <c r="J59"/>
  <c r="I59"/>
  <c r="K58"/>
  <c r="J58"/>
  <c r="L58" s="1"/>
  <c r="M58" s="1"/>
  <c r="I58"/>
  <c r="M57"/>
  <c r="L57"/>
  <c r="K57"/>
  <c r="J57"/>
  <c r="I57"/>
  <c r="K56"/>
  <c r="J56"/>
  <c r="L56" s="1"/>
  <c r="M56" s="1"/>
  <c r="I56"/>
  <c r="K55"/>
  <c r="J55"/>
  <c r="I55"/>
  <c r="L54"/>
  <c r="M54" s="1"/>
  <c r="K54"/>
  <c r="J54"/>
  <c r="I54"/>
  <c r="K53"/>
  <c r="J53"/>
  <c r="I53"/>
  <c r="K52"/>
  <c r="J52"/>
  <c r="I52"/>
  <c r="K51"/>
  <c r="J51"/>
  <c r="L51" s="1"/>
  <c r="M51" s="1"/>
  <c r="I51"/>
  <c r="L50"/>
  <c r="M50" s="1"/>
  <c r="K50"/>
  <c r="J50"/>
  <c r="I50"/>
  <c r="K49"/>
  <c r="J49"/>
  <c r="L49" s="1"/>
  <c r="M49" s="1"/>
  <c r="I49"/>
  <c r="K48"/>
  <c r="J48"/>
  <c r="I48"/>
  <c r="K47"/>
  <c r="J47"/>
  <c r="I47"/>
  <c r="L46"/>
  <c r="M46" s="1"/>
  <c r="K46"/>
  <c r="J46"/>
  <c r="I46"/>
  <c r="K45"/>
  <c r="J45"/>
  <c r="I45"/>
  <c r="K44"/>
  <c r="J44"/>
  <c r="I44"/>
  <c r="K43"/>
  <c r="J43"/>
  <c r="I43"/>
  <c r="K42"/>
  <c r="J42"/>
  <c r="L42" s="1"/>
  <c r="M42" s="1"/>
  <c r="I42"/>
  <c r="M41"/>
  <c r="L41"/>
  <c r="K41"/>
  <c r="J41"/>
  <c r="I41"/>
  <c r="K39"/>
  <c r="J39"/>
  <c r="L39" s="1"/>
  <c r="M39" s="1"/>
  <c r="I39"/>
  <c r="L38"/>
  <c r="M38" s="1"/>
  <c r="K38"/>
  <c r="J38"/>
  <c r="I38"/>
  <c r="K37"/>
  <c r="J37"/>
  <c r="L37" s="1"/>
  <c r="M37" s="1"/>
  <c r="I37"/>
  <c r="K36"/>
  <c r="J36"/>
  <c r="I36"/>
  <c r="K34"/>
  <c r="J34"/>
  <c r="L34" s="1"/>
  <c r="M34" s="1"/>
  <c r="I34"/>
  <c r="M33"/>
  <c r="L33"/>
  <c r="K33"/>
  <c r="J33"/>
  <c r="I33"/>
  <c r="K32"/>
  <c r="J32"/>
  <c r="L32" s="1"/>
  <c r="M32" s="1"/>
  <c r="I32"/>
  <c r="K31"/>
  <c r="J31"/>
  <c r="I31"/>
  <c r="K29"/>
  <c r="J29"/>
  <c r="L29" s="1"/>
  <c r="M29" s="1"/>
  <c r="M28" s="1"/>
  <c r="G14" i="2" s="1"/>
  <c r="E14" s="1"/>
  <c r="I29" i="1"/>
  <c r="K27"/>
  <c r="J27"/>
  <c r="I27"/>
  <c r="L26"/>
  <c r="M26" s="1"/>
  <c r="K26"/>
  <c r="J26"/>
  <c r="I26"/>
  <c r="M25"/>
  <c r="L25"/>
  <c r="K25"/>
  <c r="J25"/>
  <c r="I25"/>
  <c r="K24"/>
  <c r="J24"/>
  <c r="I24"/>
  <c r="L22"/>
  <c r="M22" s="1"/>
  <c r="K22"/>
  <c r="J22"/>
  <c r="I22"/>
  <c r="K21"/>
  <c r="J21"/>
  <c r="L21" s="1"/>
  <c r="M21" s="1"/>
  <c r="I21"/>
  <c r="K20"/>
  <c r="J20"/>
  <c r="I20"/>
  <c r="K19"/>
  <c r="J19"/>
  <c r="I19"/>
  <c r="M17"/>
  <c r="L17"/>
  <c r="K17"/>
  <c r="J17"/>
  <c r="I17"/>
  <c r="K16"/>
  <c r="J16"/>
  <c r="I16"/>
  <c r="K15"/>
  <c r="J15"/>
  <c r="I15"/>
  <c r="L14"/>
  <c r="M14" s="1"/>
  <c r="K14"/>
  <c r="J14"/>
  <c r="I14"/>
  <c r="K12"/>
  <c r="J12"/>
  <c r="L12" s="1"/>
  <c r="M12" s="1"/>
  <c r="I12"/>
  <c r="K11"/>
  <c r="J11"/>
  <c r="I11"/>
  <c r="L10"/>
  <c r="M10" s="1"/>
  <c r="K10"/>
  <c r="J10"/>
  <c r="I10"/>
  <c r="K9"/>
  <c r="J9"/>
  <c r="I9"/>
  <c r="K8"/>
  <c r="J8"/>
  <c r="I8"/>
  <c r="E25" i="2" l="1"/>
  <c r="F25"/>
  <c r="D14"/>
  <c r="L15" i="1"/>
  <c r="M15" s="1"/>
  <c r="L60"/>
  <c r="M60" s="1"/>
  <c r="L79"/>
  <c r="M79" s="1"/>
  <c r="L91"/>
  <c r="M91" s="1"/>
  <c r="M85" s="1"/>
  <c r="L9"/>
  <c r="M9" s="1"/>
  <c r="L53"/>
  <c r="M53" s="1"/>
  <c r="L64"/>
  <c r="M64" s="1"/>
  <c r="L83"/>
  <c r="M83" s="1"/>
  <c r="L11"/>
  <c r="M11" s="1"/>
  <c r="L20"/>
  <c r="M20" s="1"/>
  <c r="M18" s="1"/>
  <c r="G10" i="2" s="1"/>
  <c r="L31" i="1"/>
  <c r="M31" s="1"/>
  <c r="M30" s="1"/>
  <c r="G16" i="2" s="1"/>
  <c r="L55" i="1"/>
  <c r="M55" s="1"/>
  <c r="L68"/>
  <c r="M68" s="1"/>
  <c r="L36"/>
  <c r="M36" s="1"/>
  <c r="M35" s="1"/>
  <c r="G18" i="2" s="1"/>
  <c r="L43" i="1"/>
  <c r="M43" s="1"/>
  <c r="L48"/>
  <c r="M48" s="1"/>
  <c r="L59"/>
  <c r="M59" s="1"/>
  <c r="L72"/>
  <c r="M72" s="1"/>
  <c r="L8"/>
  <c r="M8" s="1"/>
  <c r="M7" s="1"/>
  <c r="L52"/>
  <c r="M52" s="1"/>
  <c r="L63"/>
  <c r="M63" s="1"/>
  <c r="L76"/>
  <c r="M76" s="1"/>
  <c r="L88"/>
  <c r="M88" s="1"/>
  <c r="L16"/>
  <c r="M16" s="1"/>
  <c r="L19"/>
  <c r="M19" s="1"/>
  <c r="L45"/>
  <c r="M45" s="1"/>
  <c r="L67"/>
  <c r="M67" s="1"/>
  <c r="L80"/>
  <c r="M80" s="1"/>
  <c r="L92"/>
  <c r="M92" s="1"/>
  <c r="L24"/>
  <c r="M24" s="1"/>
  <c r="L47"/>
  <c r="M47" s="1"/>
  <c r="L71"/>
  <c r="M71" s="1"/>
  <c r="L84"/>
  <c r="M84" s="1"/>
  <c r="L44"/>
  <c r="M44" s="1"/>
  <c r="M40" s="1"/>
  <c r="L27"/>
  <c r="M27" s="1"/>
  <c r="M23" s="1"/>
  <c r="G12" i="2" s="1"/>
  <c r="M13" i="1"/>
  <c r="G8" i="2" s="1"/>
  <c r="C14"/>
  <c r="F10" l="1"/>
  <c r="E10"/>
  <c r="D10"/>
  <c r="C12"/>
  <c r="F12"/>
  <c r="E12"/>
  <c r="D12"/>
  <c r="C16"/>
  <c r="F16"/>
  <c r="E16"/>
  <c r="D16"/>
  <c r="C8"/>
  <c r="F8"/>
  <c r="D8"/>
  <c r="E8"/>
  <c r="E18"/>
  <c r="D18"/>
  <c r="C18"/>
  <c r="F18"/>
  <c r="M6" i="1"/>
  <c r="M94" s="1"/>
  <c r="C10" i="2"/>
  <c r="F6" l="1"/>
  <c r="E6"/>
  <c r="D6"/>
  <c r="G4"/>
  <c r="C6"/>
  <c r="C25" s="1"/>
  <c r="G25" s="1"/>
</calcChain>
</file>

<file path=xl/sharedStrings.xml><?xml version="1.0" encoding="utf-8"?>
<sst xmlns="http://schemas.openxmlformats.org/spreadsheetml/2006/main" count="460" uniqueCount="291">
  <si>
    <t>B.D.I.</t>
  </si>
  <si>
    <t>Encargos Sociais</t>
  </si>
  <si>
    <t>SUBESTAÇÃO BIOTÉRIO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</si>
  <si>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</si>
  <si>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</si>
  <si>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</si>
  <si>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</si>
  <si>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</si>
  <si>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</si>
  <si>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</si>
  <si>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</si>
  <si>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sem BDI</t>
  </si>
  <si>
    <t>Valor Unit com BDI</t>
  </si>
  <si>
    <t>Total do item</t>
  </si>
  <si>
    <t>M. O.</t>
  </si>
  <si>
    <t>MAT.</t>
  </si>
  <si>
    <t>Total</t>
  </si>
  <si>
    <t>INSTALAÇÕES CIVIS</t>
  </si>
  <si>
    <t>1.1</t>
  </si>
  <si>
    <t>SERVIÇOS PRELIMINARES E TECNICOS</t>
  </si>
  <si>
    <t>1.1.1</t>
  </si>
  <si>
    <t xml:space="preserve"> 90777 </t>
  </si>
  <si>
    <t>SINAPI</t>
  </si>
  <si>
    <t>ENGENHEIRO CIVIL DE OBRA JUNIOR COM ENCARGOS COMPLEMENTARES</t>
  </si>
  <si>
    <t>1.1.2</t>
  </si>
  <si>
    <t>SBC</t>
  </si>
  <si>
    <t>PROJETO ESTRUTURAL PARA FUNDAÇÕES DIRETAS</t>
  </si>
  <si>
    <t>1.1.3</t>
  </si>
  <si>
    <t xml:space="preserve"> 73805/001 </t>
  </si>
  <si>
    <t>BARRACAO DE OBRA PARA ALOJAMENTO/ESCRITORIO, PISO EM PINHO 3A, PAREDES EM COMPENSADO 10MM, COBERTURA EM TELHA FIBROCIMENTO 6MM, INCLUSO INSTALACOES ELETRICAS E ESQUADRIAS. REAPROVEITADO 5 VEZES</t>
  </si>
  <si>
    <t>m²</t>
  </si>
  <si>
    <t>1.1.4</t>
  </si>
  <si>
    <t>74077/003</t>
  </si>
  <si>
    <t>LOCACAO CONVENCIONAL DE OBRA, ATRAVÉS DE GABARITO DE TABUAS CORRIDAS PONTALETADAS, COM REAPROVEITAMENTO DE 3 VEZES.</t>
  </si>
  <si>
    <t>1.1.5</t>
  </si>
  <si>
    <t>73948/016</t>
  </si>
  <si>
    <t>LIMPEZA MANUAL DO TERRENO (C/ RASPAGEM SUPERFICIAL)</t>
  </si>
  <si>
    <t>m2</t>
  </si>
  <si>
    <t>1.2</t>
  </si>
  <si>
    <t xml:space="preserve">FUNDAÇÕES </t>
  </si>
  <si>
    <t>1.2.1</t>
  </si>
  <si>
    <t>EXECUÇÃO DE RADIER, ESPESSURA DE 15 CM, FCK = 30 MPA, COM USO DE FORMAS EM MADEIRA SERRADA. AF_09/2021</t>
  </si>
  <si>
    <t>1.2.2</t>
  </si>
  <si>
    <t>ORSE</t>
  </si>
  <si>
    <t>1.2.3</t>
  </si>
  <si>
    <t>16.39.005</t>
  </si>
  <si>
    <t>FDE</t>
  </si>
  <si>
    <t xml:space="preserve">APLICACAO DE MEMBRANA DE CURA QUIMICA </t>
  </si>
  <si>
    <t>1.2.4</t>
  </si>
  <si>
    <t xml:space="preserve"> 2.066 </t>
  </si>
  <si>
    <t>SBC (023716) REMOÇÃO E TRANSPORTE DE ENTULHO PARA ATERRO LICENCIADO</t>
  </si>
  <si>
    <t>1.3</t>
  </si>
  <si>
    <t>ALVENARIAS/ ESTRUTURAS</t>
  </si>
  <si>
    <t>1.3.1</t>
  </si>
  <si>
    <t>14.02.040</t>
  </si>
  <si>
    <t>CPOS</t>
  </si>
  <si>
    <t>1.3.2</t>
  </si>
  <si>
    <t>ALVENARIA DE VEDAÇÃO DE BLOCOS VAZADOS DE CONCRETO APARENTE DE 14X19X39 CM (ESPESSURA 14 CM) E ARGAMASSA DE ASSENTAMENTO COM PREPARO EM BETONEIRA. AF_12/2021</t>
  </si>
  <si>
    <t>1.3.3</t>
  </si>
  <si>
    <t>LAJE PRÉ-MOLDADA UNIDIRECIONAL, BIAPOIADA, PARA PISO, ENCHIMENTO EM CERÂMICA, VIGOTA CONVENCIONAL, ALTURA TOTAL DA LAJE (ENCHIMENTO+CAPA) = (8+4). AF_11/202</t>
  </si>
  <si>
    <t>1.3.4</t>
  </si>
  <si>
    <t>COMPOSIÇÃO PARAMÉTRICA PARA EXECUÇÃO DE ESTRUTURAS DE CONCRETO ARMADO, PARA EDIFICAÇÃO TÉRREA, FCK = 25 MPA</t>
  </si>
  <si>
    <t>1.4</t>
  </si>
  <si>
    <t>COBERTURA</t>
  </si>
  <si>
    <t>1.4.1</t>
  </si>
  <si>
    <t>FABRICAÇÃO E INSTALAÇÃO DE ESTRUTURA PONTALETADA DE MADEIRA NÃO APARELHADA PARA TELHADOS COM ATÉ 2 ÁGUAS COM TRATAMENTO ANTI CUPIM, INCLUSO TRANSPORTE VERTICAL. AF_12/2015</t>
  </si>
  <si>
    <t>m</t>
  </si>
  <si>
    <t>1.4.2</t>
  </si>
  <si>
    <t>TELHAMENTO COM TELHA DE AÇO/ALUMÍNIO COR BRANCA E = 0,5 MM, COM ATÉ 2 ÁGUAS, INCLUSO IÇAMENTO. AF_07/2019</t>
  </si>
  <si>
    <t>1.4.3</t>
  </si>
  <si>
    <t>D00410</t>
  </si>
  <si>
    <t>SEDOP (I)</t>
  </si>
  <si>
    <t>1.4.4</t>
  </si>
  <si>
    <t xml:space="preserve"> 100327 </t>
  </si>
  <si>
    <t>CAPEAMENTO PARA PLATIBANDA EM CHAPA DE AÇO GALVANIZADO NÚMERO 26, CORTE DE 33 CM, INCLUSO IÇAMENTO, DEVIDAMENTE SELADO</t>
  </si>
  <si>
    <t>1.5</t>
  </si>
  <si>
    <t>IMPERMEABILIZAÇÃO</t>
  </si>
  <si>
    <t>1.5.1</t>
  </si>
  <si>
    <t>IMPERMEABILIZAÇÃO DE SUPERFÍCIE COM EMULSÃO ASFÁLTICA, 2 DEMÃOS AF_06/2018</t>
  </si>
  <si>
    <t>1.6</t>
  </si>
  <si>
    <t>REVESTIMENTOS</t>
  </si>
  <si>
    <t>1.6.1</t>
  </si>
  <si>
    <t>CHAPISCO APLICADO EM ALVENARIA (SEM PRESENÇA DE VÃOS) E ESTRUTURAS DE CONCRETO DE FACHADA, COM COLHER DE PEDREIRO.  ARGAMASSA TRAÇO 1:3 COM PREPARO MANUAL. AF_06/2014</t>
  </si>
  <si>
    <t>1.6.2</t>
  </si>
  <si>
    <t xml:space="preserve"> 87792 </t>
  </si>
  <si>
    <t>EMBOÇO OU MASSA ÚNICA EM ARGAMASSA TRAÇO 1:2:8, PREPARO MECÂNICO COM BETONEIRA 400 L, APLICADA MANUALMENTE EM PANOS CEGOS DE FACHADA (SEM PRESENÇA DE VÃOS), ESPESSURA DE 25 MM. AF_06/2014</t>
  </si>
  <si>
    <t>1.6.3</t>
  </si>
  <si>
    <t xml:space="preserve"> 75481 </t>
  </si>
  <si>
    <t>REBOCO ARGAMASSA TRACO 1:2 (CAL E AREIA FINA PENEIRADA), ESPESSURA 0,5CM, PREPARO MANUAL DA ARGAMASSA</t>
  </si>
  <si>
    <t>1.6.4</t>
  </si>
  <si>
    <t>1.7</t>
  </si>
  <si>
    <t>PINTURA</t>
  </si>
  <si>
    <t>1.7.1</t>
  </si>
  <si>
    <t xml:space="preserve"> 88485 </t>
  </si>
  <si>
    <t>1.7.2</t>
  </si>
  <si>
    <t>17.018.0185-0</t>
  </si>
  <si>
    <t>EMOP</t>
  </si>
  <si>
    <t>TEXTURA ACRILICA PIGMENTADA ,ACABAMENTO FOSCO,PARA INTERIOR OU EXTERIOR,APLICADAS EM DUAS DEMAOS SOBRE CONCRETO,ALVENARIA,BLOCO DE CONCRETO,CIMENTO SEM AMIANTO OU REVESTIMENTO</t>
  </si>
  <si>
    <t>1.7.3</t>
  </si>
  <si>
    <t>PINTURA DE PISO COM TINTA ACRÍLICA, APLICAÇÃO MANUAL, 3 DEMÃOS, INCLUSO FUNDO PREPARADOR. AF_05/2021</t>
  </si>
  <si>
    <t>1.7.4</t>
  </si>
  <si>
    <t xml:space="preserve"> 88489 </t>
  </si>
  <si>
    <t>APLICAÇÃO MANUAL DE PINTURA COM TINTA LÁTEX ACRÍLICA EM PAREDES, DUAS DEMÃOS. AF_06/2014</t>
  </si>
  <si>
    <t>2.1</t>
  </si>
  <si>
    <t xml:space="preserve"> PT-DT-11-4 </t>
  </si>
  <si>
    <t>un</t>
  </si>
  <si>
    <t>2.2</t>
  </si>
  <si>
    <t xml:space="preserve"> 17.1 </t>
  </si>
  <si>
    <t>2.3</t>
  </si>
  <si>
    <t xml:space="preserve"> 11.1 </t>
  </si>
  <si>
    <t>2.4</t>
  </si>
  <si>
    <t xml:space="preserve"> 8.7 </t>
  </si>
  <si>
    <t>2.5</t>
  </si>
  <si>
    <t xml:space="preserve"> 9.198 </t>
  </si>
  <si>
    <t>2.6</t>
  </si>
  <si>
    <t xml:space="preserve"> 96986 </t>
  </si>
  <si>
    <t>HASTE DE ATERRAMENTO 3/4  PARA SPDA - FORNECIMENTO E INSTALAÇÃO. AF_12/2017</t>
  </si>
  <si>
    <t>2.7</t>
  </si>
  <si>
    <t xml:space="preserve"> CC70E </t>
  </si>
  <si>
    <t>2.8</t>
  </si>
  <si>
    <t xml:space="preserve"> CC70S </t>
  </si>
  <si>
    <t>2.9</t>
  </si>
  <si>
    <t xml:space="preserve"> PF70 </t>
  </si>
  <si>
    <t>CONECTOR METÁLICO TIPO PARAFUSO FENDIDO (SPLIT-BOLT) - PARA CABO DE 70 MM2. REF.: SINAPI (72272). FORNECIMENTO E INSTALAÇÃO</t>
  </si>
  <si>
    <t>2.10</t>
  </si>
  <si>
    <t xml:space="preserve"> 9.274 </t>
  </si>
  <si>
    <t>2.11</t>
  </si>
  <si>
    <t xml:space="preserve"> FT70 </t>
  </si>
  <si>
    <t>2.12</t>
  </si>
  <si>
    <t xml:space="preserve"> 12.3 </t>
  </si>
  <si>
    <t>2.13</t>
  </si>
  <si>
    <t xml:space="preserve"> 2002 </t>
  </si>
  <si>
    <t>2.14</t>
  </si>
  <si>
    <t xml:space="preserve"> 9.309 </t>
  </si>
  <si>
    <t>metro</t>
  </si>
  <si>
    <t>2.15</t>
  </si>
  <si>
    <t xml:space="preserve"> 93026 </t>
  </si>
  <si>
    <t>CURVA 90 GRAUS PARA ELETRODUTO, PVC, ROSCÁVEL, DN 110 MM (4"), PARA REDE ENTERRADA DE DISTRIBUIÇÃO DE ENERGIA ELÉTRICA - FORNECIMENTO E INSTALAÇÃO. AF_12/2021</t>
  </si>
  <si>
    <t>2.16</t>
  </si>
  <si>
    <t xml:space="preserve"> 97890 </t>
  </si>
  <si>
    <t>CAIXA ENTERRADA ELÉTRICA RETANGULAR, EM ALVENARIA COM TIJOLOS CERÂMICOS MACIÇOS, FUNDO COM BRITA, DIMENSÕES INTERNAS: 1X1X0,6 M. AF_12/2020</t>
  </si>
  <si>
    <t>2.17</t>
  </si>
  <si>
    <t xml:space="preserve"> 97888 </t>
  </si>
  <si>
    <t>CAIXA ENTERRADA ELÉTRICA RETANGULAR, EM ALVENARIA COM TIJOLOS CERÂMICOS MACIÇOS, FUNDO COM BRITA, DIMENSÕES INTERNAS: 0,6X0,6X0,6 M. AF_12/2020</t>
  </si>
  <si>
    <t>2.18</t>
  </si>
  <si>
    <t xml:space="preserve"> 14.11 </t>
  </si>
  <si>
    <t>2.19</t>
  </si>
  <si>
    <t xml:space="preserve"> 21.9 </t>
  </si>
  <si>
    <t>2.20</t>
  </si>
  <si>
    <t xml:space="preserve"> 5.5 </t>
  </si>
  <si>
    <t>2.21</t>
  </si>
  <si>
    <t xml:space="preserve"> 2.173 </t>
  </si>
  <si>
    <t>2.22</t>
  </si>
  <si>
    <t xml:space="preserve"> 8.5 </t>
  </si>
  <si>
    <t>2.23</t>
  </si>
  <si>
    <t xml:space="preserve"> 2.178 </t>
  </si>
  <si>
    <t>2.24</t>
  </si>
  <si>
    <t xml:space="preserve"> 12844 </t>
  </si>
  <si>
    <t>pç</t>
  </si>
  <si>
    <t>2.25</t>
  </si>
  <si>
    <t xml:space="preserve"> EL00010 </t>
  </si>
  <si>
    <t>2.26</t>
  </si>
  <si>
    <t xml:space="preserve"> 101907 </t>
  </si>
  <si>
    <t>EXTINTOR DE INCÊNDIO PORTÁTIL COM CARGA DE CO2 DE 6 KG, CLASSE BC - FORNECIMENTO E INSTALAÇÃO. AF_10/2020_PE</t>
  </si>
  <si>
    <t>2.27</t>
  </si>
  <si>
    <t xml:space="preserve"> 8.0011 </t>
  </si>
  <si>
    <t>2.28</t>
  </si>
  <si>
    <t xml:space="preserve"> 91928 </t>
  </si>
  <si>
    <t>CABO DE COBRE FLEXÍVEL ISOLADO, 4 MM², ANTI-CHAMA 450/750 V, PARA CIRCUITOS TERMINAIS - FORNECIMENTO E INSTALAÇÃO. AF_12/2015</t>
  </si>
  <si>
    <t>2.29</t>
  </si>
  <si>
    <t xml:space="preserve"> 97607 </t>
  </si>
  <si>
    <t>LUMINÁRIA ARANDELA TIPO TARTARUGA, DE SOBREPOR, COM 1 LÂMPADA LED DE 6 W, SEM REATOR - FORNECIMENTO E INSTALAÇÃO. AF_02/2020</t>
  </si>
  <si>
    <t>2.30</t>
  </si>
  <si>
    <t xml:space="preserve"> 91953 </t>
  </si>
  <si>
    <t>INTERRUPTOR SIMPLES (1 MÓDULO), 10A/250V, INCLUINDO SUPORTE E PLACA - FORNECIMENTO E INSTALAÇÃO. AF_12/2015</t>
  </si>
  <si>
    <t>2.31</t>
  </si>
  <si>
    <t xml:space="preserve"> 91997 </t>
  </si>
  <si>
    <t>TOMADA MÉDIA DE EMBUTIR (1 MÓDULO), 2P+T 20 A, INCLUINDO SUPORTE E PLACA - FORNECIMENTO E INSTALAÇÃO. AF_12/2015</t>
  </si>
  <si>
    <t>2.32</t>
  </si>
  <si>
    <t xml:space="preserve"> 93656 </t>
  </si>
  <si>
    <t>DISJUNTOR MONOPOLAR TIPO DIN, CORRENTE NOMINAL DE 25A - FORNECIMENTO E INSTALAÇÃO. AF_10/2020</t>
  </si>
  <si>
    <t>2.33</t>
  </si>
  <si>
    <t xml:space="preserve"> 95817 </t>
  </si>
  <si>
    <t>CONDULETE DE PVC, TIPO X, PARA ELETRODUTO DE PVC SOLDÁVEL DN 25 MM (3/4), APARENTE - FORNECIMENTO E INSTALAÇÃO. AF_10/2022</t>
  </si>
  <si>
    <t>2.34</t>
  </si>
  <si>
    <t xml:space="preserve"> 9.230 </t>
  </si>
  <si>
    <t>2.35</t>
  </si>
  <si>
    <t xml:space="preserve"> 22.6 </t>
  </si>
  <si>
    <t>2.36</t>
  </si>
  <si>
    <t xml:space="preserve"> 23.9 </t>
  </si>
  <si>
    <t>2.37</t>
  </si>
  <si>
    <t xml:space="preserve"> 22.7 </t>
  </si>
  <si>
    <t>2.38</t>
  </si>
  <si>
    <t xml:space="preserve"> 6244 </t>
  </si>
  <si>
    <t>2.39</t>
  </si>
  <si>
    <t xml:space="preserve"> TP.15.1000 </t>
  </si>
  <si>
    <t>2.40</t>
  </si>
  <si>
    <t xml:space="preserve"> 091731 </t>
  </si>
  <si>
    <t>SIURB</t>
  </si>
  <si>
    <t>CAIXA DE MADEIRA PARA ARMAZENAMENTO DE LUVA ISOLANTE</t>
  </si>
  <si>
    <t>2.41</t>
  </si>
  <si>
    <t xml:space="preserve"> 070630 </t>
  </si>
  <si>
    <t>AGETOP CIVIL</t>
  </si>
  <si>
    <t>CAIXA "ARSTOP" C/ 1 TOMADA HEXAGONAL 2P+T E 1 DISJUNTOR MONOPOLAR 20A</t>
  </si>
  <si>
    <t>2.42</t>
  </si>
  <si>
    <t xml:space="preserve"> 9.310 </t>
  </si>
  <si>
    <t>2.43</t>
  </si>
  <si>
    <t xml:space="preserve"> 93000 </t>
  </si>
  <si>
    <t>CABO DE COBRE FLEXÍVEL ISOLADO, 240 MM², ANTI-CHAMA 0,6/1,0 KV, PARA REDE ENTERRADA DE DISTRIBUIÇÃO DE ENERGIA ELÉTRICA - FORNECIMENTO E INSTALAÇÃO. AF_12/2021</t>
  </si>
  <si>
    <t>2.44</t>
  </si>
  <si>
    <t xml:space="preserve"> CTO015 </t>
  </si>
  <si>
    <t>3.1</t>
  </si>
  <si>
    <t xml:space="preserve"> GER01 </t>
  </si>
  <si>
    <t>3.2</t>
  </si>
  <si>
    <t xml:space="preserve"> GER02 </t>
  </si>
  <si>
    <t>3.3</t>
  </si>
  <si>
    <t xml:space="preserve"> GER03 </t>
  </si>
  <si>
    <t>3.4</t>
  </si>
  <si>
    <t xml:space="preserve"> GER04 </t>
  </si>
  <si>
    <t>3.5</t>
  </si>
  <si>
    <t xml:space="preserve"> GER05 </t>
  </si>
  <si>
    <t>3.6</t>
  </si>
  <si>
    <t xml:space="preserve"> GER06 </t>
  </si>
  <si>
    <t>3.7</t>
  </si>
  <si>
    <t xml:space="preserve"> GER07 </t>
  </si>
  <si>
    <t>3.8</t>
  </si>
  <si>
    <t xml:space="preserve"> GER08 </t>
  </si>
  <si>
    <t>cjto</t>
  </si>
  <si>
    <t>TOTAL</t>
  </si>
  <si>
    <t>CRONOGRAMA FÍSICO-FINANCEIRO</t>
  </si>
  <si>
    <t>It</t>
  </si>
  <si>
    <t>DESCRIÇÃO</t>
  </si>
  <si>
    <t>30 dias</t>
  </si>
  <si>
    <t>60 dias</t>
  </si>
  <si>
    <t>90 dias</t>
  </si>
  <si>
    <t>FUNDAÇÕES</t>
  </si>
  <si>
    <t>ALVENARIA/ ESTRUTURAS</t>
  </si>
  <si>
    <t>TOTAL GERAL</t>
  </si>
  <si>
    <t>OBRA</t>
  </si>
  <si>
    <t/>
  </si>
  <si>
    <t>PRÓPRIO</t>
  </si>
  <si>
    <t>ACABAMENTO DE SUPERFÍCIE DE PISO DE CONCRETO COM ALISAMENTO MANUAL E QUEIMA</t>
  </si>
  <si>
    <t>ALVENARIA DE ELEVAÇÃO DE 1 TIJOLO MACIÇO COMUM</t>
  </si>
  <si>
    <t>CUMEEIRA EM AÇO GALVANIZADO</t>
  </si>
  <si>
    <t>PEITORIL GRANITO CINZA ANDORINHA 25 X 3CM</t>
  </si>
  <si>
    <t>APLICAÇÃO DE FUNDO SELADOR ACRÍLICO EM PAREDES, UMA DEMÃO. SUVIFLEX  OU EQUIVALENTE TECNICO</t>
  </si>
  <si>
    <t>SUBESTAÇÃO / ALIMENTADORES</t>
  </si>
  <si>
    <t>POSTE DUPLO T 11M 600KGF ENGASTAMENTO SIMPLES. FORNECIMENTO E INSTALAÇÃO.</t>
  </si>
  <si>
    <t>ESTRUTURA DE DISTRUIBUIÇÃO N1, COM CRUZETA  POLIMÉRICA MACIÇA, ISOLADORES, SUPORTES E ALÇAS/LAÇOS PARA AMARRAÇÕES - TENSÃO DE ISOLAÇÃO 15KV - COMPLETA . FORNECIMENTO E INSTALAÇÃO</t>
  </si>
  <si>
    <t>CRUZETA 2400X90X112,5MM, COM FURAÇÃO, DO TIPO POLIMÉRICA, MACIÇA, COM RESISTÊNCIA MECÂNICA NOMINAL DE 400 DAN, E FLECHA MÁXIMA DE 60MM, PADRÃO RGE/CPFL(GED-10503), COM TODOS SUPORTES E ITENS DE FIXAÇÃO - COMPLETA. FORNECIMENTO E INSTALAÇÃO.</t>
  </si>
  <si>
    <t>CHAVE FUSÍVEL, PARA MT 15KV, BASE C,  PADRÃO RGE/CPFL, CARTUCHO COM CAPACIDADE PARA 100A, COMPLETO. FORNECIMENTO E INSTALAÇÃO.</t>
  </si>
  <si>
    <t>PARA-RAIO POLIMÉRICO, PARA MT 15KV, COM SUPORTE, COM DISPOSITIVO DISPARADOR, COMPLETO, PADRÃO RGE SUL - FORNECIMENTO E INSTALAÇÃO</t>
  </si>
  <si>
    <t>CABO DE COBRE NU 70 MM² – 7 FIOS X Ø3,00 MM (NBR 6524) ENTERRADO A 1M DE PROFUNDIDADE. FORNECIMENTO E INSTALAÇÃO.</t>
  </si>
  <si>
    <t>CABO DE COBRE NU 70 MM² – 7 FIOS X Ø3,00 MM (NBR 6524) APARENTE FIXADO COM GRAMPO. FORNECIMENTO E INSTALAÇÃO.</t>
  </si>
  <si>
    <t>CONECTOR DE COMPRESSÃO TERMINAL OLHAL  PARA CABO 70 MM2 - FORNECIMENTO E INSTALAÇÃO</t>
  </si>
  <si>
    <t>FITA DE COBRE FLEXÍVEL 70 MM². FORNECIMENTO E INSTALAÇÃO.</t>
  </si>
  <si>
    <t>ELO FUSÍVEL DO TIPO K, CALIBRE 15K, FORNECIMENTO E INSTALAÇÃO.</t>
  </si>
  <si>
    <t>ELETRODUTO CORRUGADO FLEXÍVEL EM PEAD 2X4", TIPO KANAFLEX OU EQUIVALENTE TÉCNICO, ENVELOPADO EM CONCRETO NÃO ESTRUTURAL FCK=15MPA E FITA INDICATIVA DE REDE ELÉTRICA SUBTERRÂNEA, COLOCADO A 70CM DE PROFUNDIDADE EM RELAÇÃO AO NÍVEL DO SOLO, INCLUINDO ABERTURA DE VALA PARA DUTOS E REATERRO MANUAL. FORNECIMENTO E INSTALAÇÃO.</t>
  </si>
  <si>
    <t>ELETRODUTO DE AÇO GALVANIZADO TIPO PESADO 4" COM LUVAS, BRAÇADEIRAS TIPO CHAVETA COM PARAFUSO, BUCHAS E ARRUELAS, COMPLETO. FORNECIMENTO E INSTALAÇÃO.</t>
  </si>
  <si>
    <t>CABO DE COBRE COM ISOLAÇÃO EPR - CLASSE 8.7/15KV BITOLA 25MM². FORNECIMENTO E INSTALAÇÃO.</t>
  </si>
  <si>
    <t>MUFLA MONOPOLAR - TERMINAÇÃO POLIMÉRICA A FRIO - USO INTERNO OU EXTERNO - PARA CABOS DE 35 A 70MM² EM 8,7/15KV - FORNECIMENTO E INSTALAÇÃO.</t>
  </si>
  <si>
    <t>CABO DE ALUMÍNIO COM ISOLAÇÃO XLPE - CLASSE 15KV BITOLA 70MM² . FORNECIMENTO E INSTALAÇÃO</t>
  </si>
  <si>
    <t>CONECTOR CUNHA COM CAPA DE PROTEÇÃO - CLASSE DE TENSÃO 15KV - EM LIGA DE ALUMÍNIO PARA CONDUTORES ISOLADOS DE 70MM²/70MM² - INSTALADO COM CARTUCHO SERIE AZUL</t>
  </si>
  <si>
    <t>CHAVE DO TIPO FACA TRIPOLAR, PARA MT 15KV, PARA 400A, COM SUPORTE PARA FIXAÇÃO EM PAREDE E BARRA COM MANOPLA E ALAVANCA PARA ABERTURA MANUAL SEM CARGA, COM MICRO INTERRUPTOR,  PADRÃO RGE/CPFL, COMPLETO. FORNECIMENTO E INSTALAÇÃO.</t>
  </si>
  <si>
    <t>SUPORTE INTERNO PARA-RAIOS E MUFLAS</t>
  </si>
  <si>
    <t>ESTRADO (TAPETE) DE BORRACHA ISOLANTE 15 KV - DIMENSÕES 1.000 X 1.000 X 25 MM</t>
  </si>
  <si>
    <t>LUVA DE SEGURANÇA ISOLANTE DE BORRACHA, FABRICADA EM BORRACHA NATURAL, COR PRETA, 17KV, CLASSE 2. ESTE EQUIPAMENTO DEVERÁ APRESENTAR O SELO DE MARCAÇÃO E CERTIFICADO DE APROVAÇÃO  DO INMETRO.</t>
  </si>
  <si>
    <t>ELETRODUTO DE PVC TIPO LEVE 3/4" COM LUVAS, CURVAS, BRAÇADEIRAS TIPO CHAVETA COM PARAFUSO, BUCHAS E ARRUELAS - COMPLETO - METRO LINEAR</t>
  </si>
  <si>
    <t>VERGALHÃO DE COBRE NU MACIÇO CILÍNDRICO Ø3/8" (9,53MM), COM TODAS AS DERIVAÇÃO, SUPORTES E ISOLADORES - E PINTADO PADRÃO RGE/CPFL - FORNECIMENTO E INSTALAÇÃO.</t>
  </si>
  <si>
    <t>TÉLA ÓTIS, COM SUPORTES PARA INSTALAÇÃO, COMPLETA, PARA SUBESTAÇÕES, PADRÃO RGE SUL. FORNECIMENTO E INSTALAÇÃO.</t>
  </si>
  <si>
    <t>TRANSFORMADOR DE DISTRIBUIÇÃO TRIFÁSICO COM ISOLAÇÃO À SECO, TIPO IP00, 13,8K/380/220V DE 500KVA,,COM TODOS OS SUPORTES DE FIXAÇÃO, PADRÃO RGE SUL - FORNECIMENTO E INSTALAÇÃO.</t>
  </si>
  <si>
    <t>DISJUNTOR COM ISOLAÇÃO VÁCUO, TENSÃO NOMINAL 15KV, CORRENTE NOMINAL = 630 A, CAPACIDADE DE INTERRUPÇÃO MÍNIMA DE 25 KA, NBI PICO – 95KA, CORRENTE DE FECHAMENTO (CRISTA) - 40KA,  TEMPO  DE  ABERTURA  MÁXIMO  =  0,07S,  TEMPO  DE FECHAMENTO MÁXIMO 90MS (SIEMENS, SCHNEIDER, ORMAZABAL OU EQUIVALENTE TÉCNICO), COM RELÉ SECUNDÁRIO QUE CONTENHA NO MÍNIMO AS FUNÇÕES 50/51 DE FASE E 50/51 NEUTRO E INTERFACE AMIGÁVEL SEPAN S40, PEXTRON URPE 7104 OU EQUIVALENTE TÉCNICO, NOVO, MANUAIS,  GARANTIA MÍNIMA DE 01 ANO, ACESSO LIVRE A TODA A PLATAFORMA DE PROGRAMAÇÃO. FORNECIMENTO E INSTALAÇÃO.</t>
  </si>
  <si>
    <t>NO-BREAK (UPS) DE 1KVA TIPO FONTE ININTERRUPTA DE ENERGIA DO MÍNIMO DE 1KVA INTERNAMENTE. DEVE POSSUIR ENTRADA UNIVERSAL 90~240V;POSSUIR SAÍDA EM 220V. DEVE POSSUIR PROTEÇÃO CONTRA CURTO CIRCUITO E SURTOS DE TENSÃO. FORNECIMENTO E INSTALAÇÃO</t>
  </si>
  <si>
    <t>TRANSFORMADOR DE POTENCIAL EPÓXI 1KVA 13,8KV 220V MONOFÁSICO. FORNECIMENTO E INSTALAÇÃO.</t>
  </si>
  <si>
    <t>PORTA OU JANELA EM ALUMÍNIO, COR N/P/B,TIPO VENEZIANA, DE ABRIR OU CORRER, COMPLETA INCLUSIVE CAIXILHOS, DOBRADIÇAS OU ROLDANAS E FECHADURA. PADRÃO RGE SUL. FORNECIMENTO E INSTALAÇÃO.</t>
  </si>
  <si>
    <t>CONECTOR TERMINAL DE COMPRESSÃO, TIPO OLHAL DE COBRE ELETROLÍTICO ESTANHADO COM FURO PARA PARAFUSO, PARA CABO 240 MM2 - FORNECIMENTO E INSTALAÇÃO</t>
  </si>
  <si>
    <t>GERADORES</t>
  </si>
  <si>
    <t>QUADRO DE TRANSFERENCIA AUTOMATICA DE 700A, TRIFÁSICO, 380V, COM CONJUNTO DE CONTATORES TRIPOLARES REFERENCIA WEG, BARRAMENTOS EM COBRE, CONJUNTO DE DISJUNTORES DE COMANDO REFERENCIA WEG, RELES AUXILIARES E INTERLIGACAO DE CABOS DE COMANDO E FORCA. FORNECIMENTO E INSTALACAO.</t>
  </si>
  <si>
    <t>CONTROLADOR PARA QUADRO DE TRANSFERENCIA AUTOMATICO - DSE 7420MKII. FORNECIMENTO E INSTALACAO.</t>
  </si>
  <si>
    <t>SISTEMA PARA COMPATIBILIZACAO DE CONTROLE E FUNCIONAMENTO DSE 7420/ST2000P. MATERIAIS E INSTALACAO.</t>
  </si>
  <si>
    <t>TANQUE DE COMBUSTIVEL VERTICAL DE POLIETILENO COM BACIA DE CONTENCAO INTEGRADA 500L. FORNECIMENTO E INSTALACAO.</t>
  </si>
  <si>
    <t>KIT REVISAO ELETRICA E MECANICA GMG 450KVA INCLUINDO TROCA DE OLEO, FILTROS, REVISAO ELETRICA E MECANICA. MATERIAIS E MAO-DE-OBRA.</t>
  </si>
  <si>
    <t>BATERIA PARA GERADOR REFERENCIA ZETTA 150A 12,6V. FORNECIMENTO E INSTALACAO.</t>
  </si>
  <si>
    <t>DESMONTAGEM, TRANSPORTE E MONTAGEM DE GERADOR DE 450KVA</t>
  </si>
  <si>
    <t>LIMPEZA QUIMICA TANQUE DIESEL 250L. PRODUTOS E MAO-DE-OBRA.</t>
  </si>
  <si>
    <t>h</t>
  </si>
  <si>
    <t>m³</t>
  </si>
  <si>
    <t>m3</t>
  </si>
  <si>
    <t>par</t>
  </si>
  <si>
    <t>OBRA : SUBESTAÇÃO 500kVA - BIOTERIO</t>
  </si>
  <si>
    <t>120 dias</t>
  </si>
</sst>
</file>

<file path=xl/styles.xml><?xml version="1.0" encoding="utf-8"?>
<styleSheet xmlns="http://schemas.openxmlformats.org/spreadsheetml/2006/main">
  <numFmts count="1">
    <numFmt numFmtId="164" formatCode="_-&quot;R$ &quot;* #,##0.00_-;&quot;-R$ &quot;* #,##0.00_-;_-&quot;R$ &quot;* \-??_-;_-@_-"/>
  </numFmts>
  <fonts count="10">
    <font>
      <sz val="11"/>
      <name val="Arial"/>
      <family val="1"/>
      <charset val="1"/>
    </font>
    <font>
      <sz val="10"/>
      <name val="Arial"/>
      <family val="2"/>
      <charset val="1"/>
    </font>
    <font>
      <sz val="11"/>
      <name val="Arial"/>
      <family val="1"/>
      <charset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2" fillId="0" borderId="0" applyBorder="0" applyProtection="0"/>
    <xf numFmtId="9" fontId="2" fillId="0" borderId="0" applyBorder="0" applyProtection="0"/>
    <xf numFmtId="0" fontId="1" fillId="0" borderId="0"/>
  </cellStyleXfs>
  <cellXfs count="5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1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9" fontId="8" fillId="0" borderId="1" xfId="2" applyFont="1" applyBorder="1" applyAlignment="1" applyProtection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left" vertical="center" wrapText="1"/>
    </xf>
    <xf numFmtId="4" fontId="6" fillId="3" borderId="1" xfId="3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/>
    </xf>
    <xf numFmtId="9" fontId="6" fillId="2" borderId="1" xfId="3" applyNumberFormat="1" applyFont="1" applyFill="1" applyBorder="1" applyAlignment="1">
      <alignment horizontal="center" vertical="center" wrapText="1"/>
    </xf>
    <xf numFmtId="9" fontId="9" fillId="0" borderId="1" xfId="3" applyNumberFormat="1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4" fontId="6" fillId="3" borderId="1" xfId="3" applyNumberFormat="1" applyFont="1" applyFill="1" applyBorder="1" applyAlignment="1">
      <alignment horizontal="center" vertical="center" wrapText="1"/>
    </xf>
    <xf numFmtId="4" fontId="9" fillId="0" borderId="0" xfId="3" applyNumberFormat="1" applyFont="1" applyFill="1" applyBorder="1" applyAlignment="1">
      <alignment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right" vertical="center" wrapText="1"/>
    </xf>
    <xf numFmtId="4" fontId="9" fillId="0" borderId="0" xfId="3" applyNumberFormat="1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Normal 4 2" xfId="3"/>
    <cellStyle name="Porcentagem" xfId="2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76201</xdr:rowOff>
    </xdr:from>
    <xdr:to>
      <xdr:col>2</xdr:col>
      <xdr:colOff>466725</xdr:colOff>
      <xdr:row>1</xdr:row>
      <xdr:rowOff>775983</xdr:rowOff>
    </xdr:to>
    <xdr:pic>
      <xdr:nvPicPr>
        <xdr:cNvPr id="2" name="Imagem 1" descr="brasa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76201"/>
          <a:ext cx="1504950" cy="1480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app.orcafascio.com/banco/emop/composicoes/61b74743e64d1e2c51d86741" TargetMode="External"/><Relationship Id="rId2" Type="http://schemas.openxmlformats.org/officeDocument/2006/relationships/hyperlink" Target="https://app.orcafascio.com/banco/cpos/composicoes/622f7413e64d1e2a5951540a" TargetMode="External"/><Relationship Id="rId1" Type="http://schemas.openxmlformats.org/officeDocument/2006/relationships/hyperlink" Target="https://app.orcafascio.com/banco/fde/composicoes/629a04aee64d1e783915c04b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4"/>
  <sheetViews>
    <sheetView showOutlineSymbols="0" zoomScaleNormal="100" workbookViewId="0">
      <selection activeCell="D1" sqref="D1:F1"/>
    </sheetView>
  </sheetViews>
  <sheetFormatPr defaultColWidth="9" defaultRowHeight="12"/>
  <cols>
    <col min="1" max="1" width="4.25" style="8" bestFit="1" customWidth="1"/>
    <col min="2" max="2" width="10.875" style="8" bestFit="1" customWidth="1"/>
    <col min="3" max="3" width="7.875" style="8" bestFit="1" customWidth="1"/>
    <col min="4" max="4" width="60" style="21" customWidth="1"/>
    <col min="5" max="5" width="4.875" style="8" bestFit="1" customWidth="1"/>
    <col min="6" max="6" width="5.625" style="8" bestFit="1" customWidth="1"/>
    <col min="7" max="7" width="6.875" style="22" bestFit="1" customWidth="1"/>
    <col min="8" max="9" width="7.75" style="22" bestFit="1" customWidth="1"/>
    <col min="10" max="10" width="6.875" style="22" bestFit="1" customWidth="1"/>
    <col min="11" max="12" width="7.75" style="22" bestFit="1" customWidth="1"/>
    <col min="13" max="13" width="10" style="22" bestFit="1" customWidth="1"/>
    <col min="14" max="16384" width="9" style="8"/>
  </cols>
  <sheetData>
    <row r="1" spans="1:13" ht="61.5" customHeight="1">
      <c r="A1" s="1"/>
      <c r="B1" s="2"/>
      <c r="C1" s="3"/>
      <c r="D1" s="31" t="s">
        <v>238</v>
      </c>
      <c r="E1" s="33"/>
      <c r="F1" s="32"/>
      <c r="G1" s="23" t="s">
        <v>0</v>
      </c>
      <c r="H1" s="23"/>
      <c r="I1" s="23"/>
      <c r="J1" s="25" t="s">
        <v>1</v>
      </c>
      <c r="K1" s="26"/>
      <c r="L1" s="26"/>
      <c r="M1" s="27"/>
    </row>
    <row r="2" spans="1:13" ht="68.25" customHeight="1">
      <c r="A2" s="9"/>
      <c r="B2" s="10"/>
      <c r="C2" s="11"/>
      <c r="D2" s="31" t="s">
        <v>2</v>
      </c>
      <c r="E2" s="33"/>
      <c r="F2" s="32"/>
      <c r="G2" s="24">
        <v>0.25</v>
      </c>
      <c r="H2" s="24"/>
      <c r="I2" s="24"/>
      <c r="J2" s="28" t="s">
        <v>3</v>
      </c>
      <c r="K2" s="29"/>
      <c r="L2" s="29"/>
      <c r="M2" s="30"/>
    </row>
    <row r="3" spans="1:13">
      <c r="A3" s="5" t="s">
        <v>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7"/>
    </row>
    <row r="4" spans="1:13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6" t="s">
        <v>11</v>
      </c>
      <c r="H4" s="6"/>
      <c r="I4" s="6"/>
      <c r="J4" s="6" t="s">
        <v>12</v>
      </c>
      <c r="K4" s="6"/>
      <c r="L4" s="6"/>
      <c r="M4" s="6" t="s">
        <v>13</v>
      </c>
    </row>
    <row r="5" spans="1:13">
      <c r="A5" s="5"/>
      <c r="B5" s="5"/>
      <c r="C5" s="5"/>
      <c r="D5" s="5"/>
      <c r="E5" s="5"/>
      <c r="F5" s="5"/>
      <c r="G5" s="12" t="s">
        <v>14</v>
      </c>
      <c r="H5" s="12" t="s">
        <v>15</v>
      </c>
      <c r="I5" s="12" t="s">
        <v>16</v>
      </c>
      <c r="J5" s="12" t="s">
        <v>14</v>
      </c>
      <c r="K5" s="12" t="s">
        <v>15</v>
      </c>
      <c r="L5" s="12" t="s">
        <v>16</v>
      </c>
      <c r="M5" s="6"/>
    </row>
    <row r="6" spans="1:13">
      <c r="A6" s="13">
        <v>1</v>
      </c>
      <c r="B6" s="13"/>
      <c r="C6" s="13"/>
      <c r="D6" s="4" t="s">
        <v>17</v>
      </c>
      <c r="E6" s="13"/>
      <c r="F6" s="13"/>
      <c r="G6" s="12"/>
      <c r="H6" s="12"/>
      <c r="I6" s="12"/>
      <c r="J6" s="12"/>
      <c r="K6" s="12"/>
      <c r="L6" s="12"/>
      <c r="M6" s="12">
        <f>M7+M13+M18+M23+M28+M30+M35</f>
        <v>151078.71650000001</v>
      </c>
    </row>
    <row r="7" spans="1:13">
      <c r="A7" s="13" t="s">
        <v>18</v>
      </c>
      <c r="B7" s="13"/>
      <c r="C7" s="13"/>
      <c r="D7" s="4" t="s">
        <v>19</v>
      </c>
      <c r="E7" s="13"/>
      <c r="F7" s="13"/>
      <c r="G7" s="12"/>
      <c r="H7" s="12"/>
      <c r="I7" s="12"/>
      <c r="J7" s="12"/>
      <c r="K7" s="12"/>
      <c r="L7" s="12"/>
      <c r="M7" s="14">
        <f>SUM(M8:M12)</f>
        <v>11102.866499999998</v>
      </c>
    </row>
    <row r="8" spans="1:13">
      <c r="A8" s="15" t="s">
        <v>20</v>
      </c>
      <c r="B8" s="15" t="s">
        <v>21</v>
      </c>
      <c r="C8" s="15" t="s">
        <v>22</v>
      </c>
      <c r="D8" s="16" t="s">
        <v>23</v>
      </c>
      <c r="E8" s="15" t="s">
        <v>285</v>
      </c>
      <c r="F8" s="15">
        <v>44</v>
      </c>
      <c r="G8" s="17">
        <v>98.58</v>
      </c>
      <c r="H8" s="17">
        <v>0</v>
      </c>
      <c r="I8" s="17">
        <f>G8+H8</f>
        <v>98.58</v>
      </c>
      <c r="J8" s="17">
        <f t="shared" ref="J8:K12" si="0">G8*1.25</f>
        <v>123.22499999999999</v>
      </c>
      <c r="K8" s="17">
        <f t="shared" si="0"/>
        <v>0</v>
      </c>
      <c r="L8" s="17">
        <f>J8+K8</f>
        <v>123.22499999999999</v>
      </c>
      <c r="M8" s="17">
        <f>L8*F8</f>
        <v>5421.9</v>
      </c>
    </row>
    <row r="9" spans="1:13">
      <c r="A9" s="15" t="s">
        <v>24</v>
      </c>
      <c r="B9" s="15">
        <v>330</v>
      </c>
      <c r="C9" s="15" t="s">
        <v>25</v>
      </c>
      <c r="D9" s="16" t="s">
        <v>26</v>
      </c>
      <c r="E9" s="15" t="s">
        <v>37</v>
      </c>
      <c r="F9" s="15">
        <v>112.56</v>
      </c>
      <c r="G9" s="17">
        <v>11</v>
      </c>
      <c r="H9" s="17">
        <v>0</v>
      </c>
      <c r="I9" s="17">
        <f>G9+H9</f>
        <v>11</v>
      </c>
      <c r="J9" s="17">
        <f t="shared" si="0"/>
        <v>13.75</v>
      </c>
      <c r="K9" s="17">
        <f t="shared" si="0"/>
        <v>0</v>
      </c>
      <c r="L9" s="17">
        <f>J9+K9</f>
        <v>13.75</v>
      </c>
      <c r="M9" s="17">
        <f>L9*F9</f>
        <v>1547.7</v>
      </c>
    </row>
    <row r="10" spans="1:13" ht="36">
      <c r="A10" s="15" t="s">
        <v>27</v>
      </c>
      <c r="B10" s="15" t="s">
        <v>28</v>
      </c>
      <c r="C10" s="15" t="s">
        <v>22</v>
      </c>
      <c r="D10" s="16" t="s">
        <v>29</v>
      </c>
      <c r="E10" s="15" t="s">
        <v>30</v>
      </c>
      <c r="F10" s="15">
        <v>9</v>
      </c>
      <c r="G10" s="17">
        <v>130</v>
      </c>
      <c r="H10" s="17">
        <v>131.47</v>
      </c>
      <c r="I10" s="17">
        <f>G10+H10</f>
        <v>261.47000000000003</v>
      </c>
      <c r="J10" s="17">
        <f t="shared" si="0"/>
        <v>162.5</v>
      </c>
      <c r="K10" s="17">
        <f t="shared" si="0"/>
        <v>164.33750000000001</v>
      </c>
      <c r="L10" s="17">
        <f>J10+K10</f>
        <v>326.83749999999998</v>
      </c>
      <c r="M10" s="17">
        <f>L10*F10</f>
        <v>2941.5374999999999</v>
      </c>
    </row>
    <row r="11" spans="1:13" ht="24">
      <c r="A11" s="15" t="s">
        <v>31</v>
      </c>
      <c r="B11" s="15" t="s">
        <v>32</v>
      </c>
      <c r="C11" s="15" t="s">
        <v>22</v>
      </c>
      <c r="D11" s="16" t="s">
        <v>33</v>
      </c>
      <c r="E11" s="15" t="s">
        <v>37</v>
      </c>
      <c r="F11" s="15">
        <v>112.56</v>
      </c>
      <c r="G11" s="17">
        <v>3</v>
      </c>
      <c r="H11" s="17">
        <v>1.55</v>
      </c>
      <c r="I11" s="17">
        <f>G11+H11</f>
        <v>4.55</v>
      </c>
      <c r="J11" s="17">
        <f t="shared" si="0"/>
        <v>3.75</v>
      </c>
      <c r="K11" s="17">
        <f t="shared" si="0"/>
        <v>1.9375</v>
      </c>
      <c r="L11" s="17">
        <f>J11+K11</f>
        <v>5.6875</v>
      </c>
      <c r="M11" s="17">
        <f>L11*F11</f>
        <v>640.18500000000006</v>
      </c>
    </row>
    <row r="12" spans="1:13">
      <c r="A12" s="15" t="s">
        <v>34</v>
      </c>
      <c r="B12" s="15" t="s">
        <v>35</v>
      </c>
      <c r="C12" s="15" t="s">
        <v>22</v>
      </c>
      <c r="D12" s="16" t="s">
        <v>36</v>
      </c>
      <c r="E12" s="15" t="s">
        <v>37</v>
      </c>
      <c r="F12" s="15">
        <v>112.56</v>
      </c>
      <c r="G12" s="17">
        <v>3.92</v>
      </c>
      <c r="H12" s="17">
        <v>0</v>
      </c>
      <c r="I12" s="17">
        <f>G12+H12</f>
        <v>3.92</v>
      </c>
      <c r="J12" s="17">
        <f t="shared" si="0"/>
        <v>4.9000000000000004</v>
      </c>
      <c r="K12" s="17">
        <f t="shared" si="0"/>
        <v>0</v>
      </c>
      <c r="L12" s="17">
        <f>J12+K12</f>
        <v>4.9000000000000004</v>
      </c>
      <c r="M12" s="17">
        <f>L12*F12</f>
        <v>551.5440000000001</v>
      </c>
    </row>
    <row r="13" spans="1:13">
      <c r="A13" s="13" t="s">
        <v>38</v>
      </c>
      <c r="B13" s="13"/>
      <c r="C13" s="13" t="s">
        <v>239</v>
      </c>
      <c r="D13" s="4" t="s">
        <v>39</v>
      </c>
      <c r="E13" s="13" t="s">
        <v>239</v>
      </c>
      <c r="F13" s="13"/>
      <c r="G13" s="12"/>
      <c r="H13" s="12"/>
      <c r="I13" s="12"/>
      <c r="J13" s="12"/>
      <c r="K13" s="12"/>
      <c r="L13" s="12"/>
      <c r="M13" s="14">
        <f>SUM(M14:M17)</f>
        <v>35698.684999999998</v>
      </c>
    </row>
    <row r="14" spans="1:13" ht="24">
      <c r="A14" s="15" t="s">
        <v>40</v>
      </c>
      <c r="B14" s="15">
        <v>97102</v>
      </c>
      <c r="C14" s="15" t="s">
        <v>22</v>
      </c>
      <c r="D14" s="16" t="s">
        <v>41</v>
      </c>
      <c r="E14" s="15" t="s">
        <v>37</v>
      </c>
      <c r="F14" s="15">
        <v>112.56</v>
      </c>
      <c r="G14" s="17">
        <v>66</v>
      </c>
      <c r="H14" s="17">
        <v>150.16</v>
      </c>
      <c r="I14" s="17">
        <f>G14+H14</f>
        <v>216.16</v>
      </c>
      <c r="J14" s="17">
        <f t="shared" ref="J14:K17" si="1">G14*1.25</f>
        <v>82.5</v>
      </c>
      <c r="K14" s="17">
        <f t="shared" si="1"/>
        <v>187.7</v>
      </c>
      <c r="L14" s="17">
        <f>J14+K14</f>
        <v>270.2</v>
      </c>
      <c r="M14" s="17">
        <f>F14*L14</f>
        <v>30413.712</v>
      </c>
    </row>
    <row r="15" spans="1:13" ht="24">
      <c r="A15" s="15" t="s">
        <v>42</v>
      </c>
      <c r="B15" s="15">
        <v>3645</v>
      </c>
      <c r="C15" s="15" t="s">
        <v>43</v>
      </c>
      <c r="D15" s="16" t="s">
        <v>241</v>
      </c>
      <c r="E15" s="15" t="s">
        <v>37</v>
      </c>
      <c r="F15" s="15">
        <v>112.56</v>
      </c>
      <c r="G15" s="17">
        <v>17.09</v>
      </c>
      <c r="H15" s="17">
        <v>0</v>
      </c>
      <c r="I15" s="17">
        <f>G15+H15</f>
        <v>17.09</v>
      </c>
      <c r="J15" s="17">
        <f t="shared" si="1"/>
        <v>21.362500000000001</v>
      </c>
      <c r="K15" s="17">
        <f t="shared" si="1"/>
        <v>0</v>
      </c>
      <c r="L15" s="17">
        <f>J15+K15</f>
        <v>21.362500000000001</v>
      </c>
      <c r="M15" s="17">
        <f>F15*L15</f>
        <v>2404.5630000000001</v>
      </c>
    </row>
    <row r="16" spans="1:13">
      <c r="A16" s="15" t="s">
        <v>44</v>
      </c>
      <c r="B16" s="18" t="s">
        <v>45</v>
      </c>
      <c r="C16" s="15" t="s">
        <v>46</v>
      </c>
      <c r="D16" s="16" t="s">
        <v>47</v>
      </c>
      <c r="E16" s="15" t="s">
        <v>37</v>
      </c>
      <c r="F16" s="15">
        <v>112.56</v>
      </c>
      <c r="G16" s="17">
        <v>2</v>
      </c>
      <c r="H16" s="17">
        <v>6.3</v>
      </c>
      <c r="I16" s="17">
        <f>G16+H16</f>
        <v>8.3000000000000007</v>
      </c>
      <c r="J16" s="17">
        <f t="shared" si="1"/>
        <v>2.5</v>
      </c>
      <c r="K16" s="17">
        <f t="shared" si="1"/>
        <v>7.875</v>
      </c>
      <c r="L16" s="17">
        <f>J16+K16</f>
        <v>10.375</v>
      </c>
      <c r="M16" s="17">
        <f>F16*L16</f>
        <v>1167.81</v>
      </c>
    </row>
    <row r="17" spans="1:13">
      <c r="A17" s="15" t="s">
        <v>48</v>
      </c>
      <c r="B17" s="15" t="s">
        <v>49</v>
      </c>
      <c r="C17" s="15" t="s">
        <v>240</v>
      </c>
      <c r="D17" s="16" t="s">
        <v>50</v>
      </c>
      <c r="E17" s="15" t="s">
        <v>286</v>
      </c>
      <c r="F17" s="15">
        <v>8</v>
      </c>
      <c r="G17" s="17">
        <v>0</v>
      </c>
      <c r="H17" s="17">
        <v>171.26</v>
      </c>
      <c r="I17" s="17">
        <f>G17+H17</f>
        <v>171.26</v>
      </c>
      <c r="J17" s="17">
        <f t="shared" si="1"/>
        <v>0</v>
      </c>
      <c r="K17" s="17">
        <f t="shared" si="1"/>
        <v>214.07499999999999</v>
      </c>
      <c r="L17" s="17">
        <f>J17+K17</f>
        <v>214.07499999999999</v>
      </c>
      <c r="M17" s="17">
        <f>L17*F17</f>
        <v>1712.6</v>
      </c>
    </row>
    <row r="18" spans="1:13">
      <c r="A18" s="13" t="s">
        <v>51</v>
      </c>
      <c r="B18" s="13"/>
      <c r="C18" s="13" t="s">
        <v>239</v>
      </c>
      <c r="D18" s="4" t="s">
        <v>52</v>
      </c>
      <c r="E18" s="13" t="s">
        <v>239</v>
      </c>
      <c r="F18" s="13"/>
      <c r="G18" s="12"/>
      <c r="H18" s="12"/>
      <c r="I18" s="12"/>
      <c r="J18" s="12"/>
      <c r="K18" s="12"/>
      <c r="L18" s="12"/>
      <c r="M18" s="14">
        <f>SUM(M19:M22)</f>
        <v>56371.585500000008</v>
      </c>
    </row>
    <row r="19" spans="1:13">
      <c r="A19" s="15" t="s">
        <v>53</v>
      </c>
      <c r="B19" s="18" t="s">
        <v>54</v>
      </c>
      <c r="C19" s="15" t="s">
        <v>55</v>
      </c>
      <c r="D19" s="16" t="s">
        <v>242</v>
      </c>
      <c r="E19" s="15" t="s">
        <v>37</v>
      </c>
      <c r="F19" s="15">
        <v>93</v>
      </c>
      <c r="G19" s="17">
        <v>120</v>
      </c>
      <c r="H19" s="17">
        <v>60.97</v>
      </c>
      <c r="I19" s="17">
        <f>G19+H19</f>
        <v>180.97</v>
      </c>
      <c r="J19" s="17">
        <f t="shared" ref="J19:K22" si="2">G19*1.25</f>
        <v>150</v>
      </c>
      <c r="K19" s="17">
        <f t="shared" si="2"/>
        <v>76.212500000000006</v>
      </c>
      <c r="L19" s="17">
        <f>J19+K19</f>
        <v>226.21250000000001</v>
      </c>
      <c r="M19" s="17">
        <f>F19*L19</f>
        <v>21037.762500000001</v>
      </c>
    </row>
    <row r="20" spans="1:13" ht="36">
      <c r="A20" s="15" t="s">
        <v>56</v>
      </c>
      <c r="B20" s="15">
        <v>103338</v>
      </c>
      <c r="C20" s="15" t="s">
        <v>22</v>
      </c>
      <c r="D20" s="16" t="s">
        <v>57</v>
      </c>
      <c r="E20" s="15" t="s">
        <v>37</v>
      </c>
      <c r="F20" s="15">
        <v>19</v>
      </c>
      <c r="G20" s="17">
        <v>68.930000000000007</v>
      </c>
      <c r="H20" s="17">
        <v>40</v>
      </c>
      <c r="I20" s="17">
        <f>G20+H20</f>
        <v>108.93</v>
      </c>
      <c r="J20" s="17">
        <f t="shared" si="2"/>
        <v>86.162500000000009</v>
      </c>
      <c r="K20" s="17">
        <f t="shared" si="2"/>
        <v>50</v>
      </c>
      <c r="L20" s="17">
        <f>J20+K20</f>
        <v>136.16250000000002</v>
      </c>
      <c r="M20" s="17">
        <f>F20*L20</f>
        <v>2587.0875000000005</v>
      </c>
    </row>
    <row r="21" spans="1:13" ht="36">
      <c r="A21" s="15" t="s">
        <v>58</v>
      </c>
      <c r="B21" s="15">
        <v>101963</v>
      </c>
      <c r="C21" s="15" t="s">
        <v>22</v>
      </c>
      <c r="D21" s="16" t="s">
        <v>59</v>
      </c>
      <c r="E21" s="15" t="s">
        <v>37</v>
      </c>
      <c r="F21" s="15">
        <v>95.76</v>
      </c>
      <c r="G21" s="17">
        <v>100</v>
      </c>
      <c r="H21" s="17">
        <v>69.34</v>
      </c>
      <c r="I21" s="17">
        <f>G21+H21</f>
        <v>169.34</v>
      </c>
      <c r="J21" s="17">
        <f t="shared" si="2"/>
        <v>125</v>
      </c>
      <c r="K21" s="17">
        <f t="shared" si="2"/>
        <v>86.675000000000011</v>
      </c>
      <c r="L21" s="17">
        <f>J21+K21</f>
        <v>211.67500000000001</v>
      </c>
      <c r="M21" s="17">
        <f>F21*L21</f>
        <v>20269.998000000003</v>
      </c>
    </row>
    <row r="22" spans="1:13" ht="24">
      <c r="A22" s="15" t="s">
        <v>60</v>
      </c>
      <c r="B22" s="15">
        <v>104486</v>
      </c>
      <c r="C22" s="15" t="s">
        <v>22</v>
      </c>
      <c r="D22" s="16" t="s">
        <v>61</v>
      </c>
      <c r="E22" s="15" t="s">
        <v>287</v>
      </c>
      <c r="F22" s="15">
        <v>3</v>
      </c>
      <c r="G22" s="17">
        <v>1387.13</v>
      </c>
      <c r="H22" s="17">
        <v>1940</v>
      </c>
      <c r="I22" s="17">
        <f>G22+H22</f>
        <v>3327.13</v>
      </c>
      <c r="J22" s="17">
        <f t="shared" si="2"/>
        <v>1733.9125000000001</v>
      </c>
      <c r="K22" s="17">
        <f t="shared" si="2"/>
        <v>2425</v>
      </c>
      <c r="L22" s="17">
        <f>J22+K22</f>
        <v>4158.9125000000004</v>
      </c>
      <c r="M22" s="17">
        <f>F22*L22</f>
        <v>12476.737500000001</v>
      </c>
    </row>
    <row r="23" spans="1:13">
      <c r="A23" s="13" t="s">
        <v>62</v>
      </c>
      <c r="B23" s="13"/>
      <c r="C23" s="13" t="s">
        <v>239</v>
      </c>
      <c r="D23" s="4" t="s">
        <v>63</v>
      </c>
      <c r="E23" s="13" t="s">
        <v>239</v>
      </c>
      <c r="F23" s="13"/>
      <c r="G23" s="12"/>
      <c r="H23" s="12"/>
      <c r="I23" s="12"/>
      <c r="J23" s="12"/>
      <c r="K23" s="12"/>
      <c r="L23" s="12"/>
      <c r="M23" s="14">
        <f>SUM(M24:M27)</f>
        <v>12186.154500000001</v>
      </c>
    </row>
    <row r="24" spans="1:13" ht="36">
      <c r="A24" s="15" t="s">
        <v>64</v>
      </c>
      <c r="B24" s="15">
        <v>92566</v>
      </c>
      <c r="C24" s="15" t="s">
        <v>22</v>
      </c>
      <c r="D24" s="16" t="s">
        <v>65</v>
      </c>
      <c r="E24" s="15" t="s">
        <v>66</v>
      </c>
      <c r="F24" s="15">
        <v>95.76</v>
      </c>
      <c r="G24" s="17">
        <v>6.17</v>
      </c>
      <c r="H24" s="17">
        <v>10.050000000000001</v>
      </c>
      <c r="I24" s="17">
        <f>G24+H24</f>
        <v>16.22</v>
      </c>
      <c r="J24" s="17">
        <f t="shared" ref="J24:K27" si="3">G24*1.25</f>
        <v>7.7125000000000004</v>
      </c>
      <c r="K24" s="17">
        <f t="shared" si="3"/>
        <v>12.5625</v>
      </c>
      <c r="L24" s="17">
        <f>J24+K24</f>
        <v>20.274999999999999</v>
      </c>
      <c r="M24" s="17">
        <f>L24*F24</f>
        <v>1941.5339999999999</v>
      </c>
    </row>
    <row r="25" spans="1:13" ht="24">
      <c r="A25" s="15" t="s">
        <v>67</v>
      </c>
      <c r="B25" s="15">
        <v>94213</v>
      </c>
      <c r="C25" s="15" t="s">
        <v>22</v>
      </c>
      <c r="D25" s="16" t="s">
        <v>68</v>
      </c>
      <c r="E25" s="15" t="s">
        <v>66</v>
      </c>
      <c r="F25" s="15">
        <v>98.28</v>
      </c>
      <c r="G25" s="17">
        <v>8.3800000000000008</v>
      </c>
      <c r="H25" s="17">
        <v>60</v>
      </c>
      <c r="I25" s="17">
        <f>G25+H25</f>
        <v>68.38</v>
      </c>
      <c r="J25" s="17">
        <f t="shared" si="3"/>
        <v>10.475000000000001</v>
      </c>
      <c r="K25" s="17">
        <f t="shared" si="3"/>
        <v>75</v>
      </c>
      <c r="L25" s="17">
        <f>J25+K25</f>
        <v>85.474999999999994</v>
      </c>
      <c r="M25" s="17">
        <f>L25*F25</f>
        <v>8400.4830000000002</v>
      </c>
    </row>
    <row r="26" spans="1:13">
      <c r="A26" s="15" t="s">
        <v>69</v>
      </c>
      <c r="B26" s="15" t="s">
        <v>70</v>
      </c>
      <c r="C26" s="15" t="s">
        <v>71</v>
      </c>
      <c r="D26" s="16" t="s">
        <v>243</v>
      </c>
      <c r="E26" s="15" t="s">
        <v>66</v>
      </c>
      <c r="F26" s="15">
        <v>12.6</v>
      </c>
      <c r="G26" s="17">
        <v>1.25</v>
      </c>
      <c r="H26" s="17">
        <v>25</v>
      </c>
      <c r="I26" s="17">
        <f>G26+H26</f>
        <v>26.25</v>
      </c>
      <c r="J26" s="17">
        <f t="shared" si="3"/>
        <v>1.5625</v>
      </c>
      <c r="K26" s="17">
        <f t="shared" si="3"/>
        <v>31.25</v>
      </c>
      <c r="L26" s="17">
        <f>J26+K26</f>
        <v>32.8125</v>
      </c>
      <c r="M26" s="17">
        <f>L26*F26</f>
        <v>413.4375</v>
      </c>
    </row>
    <row r="27" spans="1:13" ht="24">
      <c r="A27" s="15" t="s">
        <v>72</v>
      </c>
      <c r="B27" s="15" t="s">
        <v>73</v>
      </c>
      <c r="C27" s="15" t="s">
        <v>22</v>
      </c>
      <c r="D27" s="16" t="s">
        <v>74</v>
      </c>
      <c r="E27" s="15" t="s">
        <v>66</v>
      </c>
      <c r="F27" s="15">
        <v>15.2</v>
      </c>
      <c r="G27" s="17">
        <v>5.49</v>
      </c>
      <c r="H27" s="17">
        <v>69.81</v>
      </c>
      <c r="I27" s="17">
        <f>G27+H27</f>
        <v>75.3</v>
      </c>
      <c r="J27" s="17">
        <f t="shared" si="3"/>
        <v>6.8625000000000007</v>
      </c>
      <c r="K27" s="17">
        <f t="shared" si="3"/>
        <v>87.262500000000003</v>
      </c>
      <c r="L27" s="17">
        <f>J27+K27</f>
        <v>94.125</v>
      </c>
      <c r="M27" s="17">
        <f>L27*F27</f>
        <v>1430.7</v>
      </c>
    </row>
    <row r="28" spans="1:13">
      <c r="A28" s="13" t="s">
        <v>75</v>
      </c>
      <c r="B28" s="13"/>
      <c r="C28" s="13" t="s">
        <v>239</v>
      </c>
      <c r="D28" s="4" t="s">
        <v>76</v>
      </c>
      <c r="E28" s="13" t="s">
        <v>239</v>
      </c>
      <c r="F28" s="13"/>
      <c r="G28" s="12"/>
      <c r="H28" s="12"/>
      <c r="I28" s="12"/>
      <c r="J28" s="12"/>
      <c r="K28" s="12"/>
      <c r="L28" s="12"/>
      <c r="M28" s="14">
        <f>SUM(M29:M29)</f>
        <v>982.8</v>
      </c>
    </row>
    <row r="29" spans="1:13">
      <c r="A29" s="15" t="s">
        <v>77</v>
      </c>
      <c r="B29" s="15">
        <v>98557</v>
      </c>
      <c r="C29" s="15" t="s">
        <v>22</v>
      </c>
      <c r="D29" s="16" t="s">
        <v>78</v>
      </c>
      <c r="E29" s="15" t="s">
        <v>37</v>
      </c>
      <c r="F29" s="15">
        <v>16</v>
      </c>
      <c r="G29" s="17">
        <v>4.8499999999999996</v>
      </c>
      <c r="H29" s="17">
        <v>44.29</v>
      </c>
      <c r="I29" s="17">
        <f>G29+H29</f>
        <v>49.14</v>
      </c>
      <c r="J29" s="17">
        <f>G29*1.25</f>
        <v>6.0625</v>
      </c>
      <c r="K29" s="17">
        <f>H29*1.25</f>
        <v>55.362499999999997</v>
      </c>
      <c r="L29" s="17">
        <f>J29+K29</f>
        <v>61.424999999999997</v>
      </c>
      <c r="M29" s="17">
        <f>L29*F29</f>
        <v>982.8</v>
      </c>
    </row>
    <row r="30" spans="1:13">
      <c r="A30" s="13" t="s">
        <v>79</v>
      </c>
      <c r="B30" s="13"/>
      <c r="C30" s="13" t="s">
        <v>239</v>
      </c>
      <c r="D30" s="4" t="s">
        <v>80</v>
      </c>
      <c r="E30" s="13" t="s">
        <v>239</v>
      </c>
      <c r="F30" s="13"/>
      <c r="G30" s="12"/>
      <c r="H30" s="12"/>
      <c r="I30" s="12"/>
      <c r="J30" s="12"/>
      <c r="K30" s="12"/>
      <c r="L30" s="12"/>
      <c r="M30" s="14">
        <f>SUM(M31:M34)</f>
        <v>22813.287499999999</v>
      </c>
    </row>
    <row r="31" spans="1:13" ht="36">
      <c r="A31" s="15" t="s">
        <v>81</v>
      </c>
      <c r="B31" s="15">
        <v>87897</v>
      </c>
      <c r="C31" s="15" t="s">
        <v>22</v>
      </c>
      <c r="D31" s="16" t="s">
        <v>82</v>
      </c>
      <c r="E31" s="15" t="s">
        <v>30</v>
      </c>
      <c r="F31" s="15">
        <v>319</v>
      </c>
      <c r="G31" s="17">
        <v>2.48</v>
      </c>
      <c r="H31" s="17">
        <v>2.15</v>
      </c>
      <c r="I31" s="17">
        <f>G31+H31</f>
        <v>4.63</v>
      </c>
      <c r="J31" s="17">
        <f t="shared" ref="J31:K34" si="4">G31*1.25</f>
        <v>3.1</v>
      </c>
      <c r="K31" s="17">
        <f t="shared" si="4"/>
        <v>2.6875</v>
      </c>
      <c r="L31" s="17">
        <f>J31+K31</f>
        <v>5.7874999999999996</v>
      </c>
      <c r="M31" s="17">
        <f>L31*F31</f>
        <v>1846.2124999999999</v>
      </c>
    </row>
    <row r="32" spans="1:13" ht="36">
      <c r="A32" s="15" t="s">
        <v>83</v>
      </c>
      <c r="B32" s="15" t="s">
        <v>84</v>
      </c>
      <c r="C32" s="15" t="s">
        <v>22</v>
      </c>
      <c r="D32" s="16" t="s">
        <v>85</v>
      </c>
      <c r="E32" s="15" t="s">
        <v>30</v>
      </c>
      <c r="F32" s="15">
        <v>319</v>
      </c>
      <c r="G32" s="17">
        <v>14.13</v>
      </c>
      <c r="H32" s="17">
        <v>21.25</v>
      </c>
      <c r="I32" s="17">
        <f>G32+H32</f>
        <v>35.380000000000003</v>
      </c>
      <c r="J32" s="17">
        <f t="shared" si="4"/>
        <v>17.662500000000001</v>
      </c>
      <c r="K32" s="17">
        <f t="shared" si="4"/>
        <v>26.5625</v>
      </c>
      <c r="L32" s="17">
        <f>J32+K32</f>
        <v>44.225000000000001</v>
      </c>
      <c r="M32" s="17">
        <f>L32*F32</f>
        <v>14107.775</v>
      </c>
    </row>
    <row r="33" spans="1:13" ht="24">
      <c r="A33" s="15" t="s">
        <v>86</v>
      </c>
      <c r="B33" s="15" t="s">
        <v>87</v>
      </c>
      <c r="C33" s="15" t="s">
        <v>22</v>
      </c>
      <c r="D33" s="16" t="s">
        <v>88</v>
      </c>
      <c r="E33" s="15" t="s">
        <v>30</v>
      </c>
      <c r="F33" s="15">
        <v>319</v>
      </c>
      <c r="G33" s="17">
        <v>6.6</v>
      </c>
      <c r="H33" s="17">
        <v>7.09</v>
      </c>
      <c r="I33" s="17">
        <f>G33+H33</f>
        <v>13.69</v>
      </c>
      <c r="J33" s="17">
        <f t="shared" si="4"/>
        <v>8.25</v>
      </c>
      <c r="K33" s="17">
        <f t="shared" si="4"/>
        <v>8.8625000000000007</v>
      </c>
      <c r="L33" s="17">
        <f>J33+K33</f>
        <v>17.112500000000001</v>
      </c>
      <c r="M33" s="17">
        <f>L33*F33</f>
        <v>5458.8874999999998</v>
      </c>
    </row>
    <row r="34" spans="1:13">
      <c r="A34" s="15" t="s">
        <v>89</v>
      </c>
      <c r="B34" s="15">
        <v>130119</v>
      </c>
      <c r="C34" s="15" t="s">
        <v>25</v>
      </c>
      <c r="D34" s="16" t="s">
        <v>244</v>
      </c>
      <c r="E34" s="15" t="s">
        <v>66</v>
      </c>
      <c r="F34" s="15">
        <v>11.5</v>
      </c>
      <c r="G34" s="17">
        <v>21.5</v>
      </c>
      <c r="H34" s="17">
        <v>75.92</v>
      </c>
      <c r="I34" s="17">
        <f>G34+H34</f>
        <v>97.42</v>
      </c>
      <c r="J34" s="17">
        <f t="shared" si="4"/>
        <v>26.875</v>
      </c>
      <c r="K34" s="17">
        <f t="shared" si="4"/>
        <v>94.9</v>
      </c>
      <c r="L34" s="17">
        <f>J34+K34</f>
        <v>121.77500000000001</v>
      </c>
      <c r="M34" s="17">
        <f>L34*F34</f>
        <v>1400.4125000000001</v>
      </c>
    </row>
    <row r="35" spans="1:13">
      <c r="A35" s="13" t="s">
        <v>90</v>
      </c>
      <c r="B35" s="13"/>
      <c r="C35" s="13" t="s">
        <v>239</v>
      </c>
      <c r="D35" s="4" t="s">
        <v>91</v>
      </c>
      <c r="E35" s="13" t="s">
        <v>239</v>
      </c>
      <c r="F35" s="13"/>
      <c r="G35" s="12"/>
      <c r="H35" s="12"/>
      <c r="I35" s="12"/>
      <c r="J35" s="12"/>
      <c r="K35" s="12"/>
      <c r="L35" s="12"/>
      <c r="M35" s="14">
        <f>SUM(M36:M39)</f>
        <v>11923.3375</v>
      </c>
    </row>
    <row r="36" spans="1:13" ht="24">
      <c r="A36" s="15" t="s">
        <v>92</v>
      </c>
      <c r="B36" s="15" t="s">
        <v>93</v>
      </c>
      <c r="C36" s="15" t="s">
        <v>22</v>
      </c>
      <c r="D36" s="16" t="s">
        <v>245</v>
      </c>
      <c r="E36" s="15" t="s">
        <v>30</v>
      </c>
      <c r="F36" s="15">
        <v>319</v>
      </c>
      <c r="G36" s="17">
        <v>0.95</v>
      </c>
      <c r="H36" s="17">
        <v>1.58</v>
      </c>
      <c r="I36" s="17">
        <f>G36+H36</f>
        <v>2.5300000000000002</v>
      </c>
      <c r="J36" s="17">
        <f t="shared" ref="J36:K39" si="5">G36*1.25</f>
        <v>1.1875</v>
      </c>
      <c r="K36" s="17">
        <f t="shared" si="5"/>
        <v>1.9750000000000001</v>
      </c>
      <c r="L36" s="17">
        <f>J36+K36</f>
        <v>3.1625000000000001</v>
      </c>
      <c r="M36" s="17">
        <f>L36*F36</f>
        <v>1008.8375</v>
      </c>
    </row>
    <row r="37" spans="1:13" ht="36">
      <c r="A37" s="15" t="s">
        <v>94</v>
      </c>
      <c r="B37" s="18" t="s">
        <v>95</v>
      </c>
      <c r="C37" s="15" t="s">
        <v>96</v>
      </c>
      <c r="D37" s="16" t="s">
        <v>97</v>
      </c>
      <c r="E37" s="15" t="s">
        <v>37</v>
      </c>
      <c r="F37" s="15">
        <v>120</v>
      </c>
      <c r="G37" s="17">
        <v>15</v>
      </c>
      <c r="H37" s="17">
        <v>18.95</v>
      </c>
      <c r="I37" s="17">
        <f>G37+H37</f>
        <v>33.950000000000003</v>
      </c>
      <c r="J37" s="17">
        <f t="shared" si="5"/>
        <v>18.75</v>
      </c>
      <c r="K37" s="17">
        <f t="shared" si="5"/>
        <v>23.6875</v>
      </c>
      <c r="L37" s="17">
        <f>J37+K37</f>
        <v>42.4375</v>
      </c>
      <c r="M37" s="17">
        <f>L37*F37</f>
        <v>5092.5</v>
      </c>
    </row>
    <row r="38" spans="1:13" ht="24">
      <c r="A38" s="15" t="s">
        <v>98</v>
      </c>
      <c r="B38" s="15">
        <v>102492</v>
      </c>
      <c r="C38" s="15" t="s">
        <v>22</v>
      </c>
      <c r="D38" s="16" t="s">
        <v>99</v>
      </c>
      <c r="E38" s="15" t="s">
        <v>37</v>
      </c>
      <c r="F38" s="15">
        <v>61</v>
      </c>
      <c r="G38" s="17">
        <v>10</v>
      </c>
      <c r="H38" s="17">
        <v>14.19</v>
      </c>
      <c r="I38" s="17">
        <f>G38+H38</f>
        <v>24.189999999999998</v>
      </c>
      <c r="J38" s="17">
        <f t="shared" si="5"/>
        <v>12.5</v>
      </c>
      <c r="K38" s="17">
        <f t="shared" si="5"/>
        <v>17.737500000000001</v>
      </c>
      <c r="L38" s="17">
        <f>J38+K38</f>
        <v>30.237500000000001</v>
      </c>
      <c r="M38" s="17">
        <f>L38*F38</f>
        <v>1844.4875</v>
      </c>
    </row>
    <row r="39" spans="1:13" ht="24">
      <c r="A39" s="15" t="s">
        <v>100</v>
      </c>
      <c r="B39" s="15" t="s">
        <v>101</v>
      </c>
      <c r="C39" s="15" t="s">
        <v>22</v>
      </c>
      <c r="D39" s="16" t="s">
        <v>102</v>
      </c>
      <c r="E39" s="15" t="s">
        <v>30</v>
      </c>
      <c r="F39" s="15">
        <v>199</v>
      </c>
      <c r="G39" s="17">
        <v>5.72</v>
      </c>
      <c r="H39" s="17">
        <v>10.27</v>
      </c>
      <c r="I39" s="17">
        <f>G39+H39</f>
        <v>15.989999999999998</v>
      </c>
      <c r="J39" s="17">
        <f t="shared" si="5"/>
        <v>7.1499999999999995</v>
      </c>
      <c r="K39" s="17">
        <f t="shared" si="5"/>
        <v>12.837499999999999</v>
      </c>
      <c r="L39" s="17">
        <f>J39+K39</f>
        <v>19.987499999999997</v>
      </c>
      <c r="M39" s="17">
        <f>L39*F39</f>
        <v>3977.5124999999994</v>
      </c>
    </row>
    <row r="40" spans="1:13">
      <c r="A40" s="13">
        <v>2</v>
      </c>
      <c r="B40" s="13"/>
      <c r="C40" s="13" t="s">
        <v>239</v>
      </c>
      <c r="D40" s="4" t="s">
        <v>246</v>
      </c>
      <c r="E40" s="13" t="s">
        <v>239</v>
      </c>
      <c r="F40" s="13"/>
      <c r="G40" s="13"/>
      <c r="H40" s="13"/>
      <c r="I40" s="13"/>
      <c r="J40" s="13"/>
      <c r="K40" s="13"/>
      <c r="L40" s="13"/>
      <c r="M40" s="12">
        <f>SUM(M41:M84)</f>
        <v>414694.67212500004</v>
      </c>
    </row>
    <row r="41" spans="1:13">
      <c r="A41" s="15" t="s">
        <v>103</v>
      </c>
      <c r="B41" s="15" t="s">
        <v>104</v>
      </c>
      <c r="C41" s="15" t="s">
        <v>240</v>
      </c>
      <c r="D41" s="16" t="s">
        <v>247</v>
      </c>
      <c r="E41" s="15" t="s">
        <v>105</v>
      </c>
      <c r="F41" s="15">
        <v>1</v>
      </c>
      <c r="G41" s="17">
        <v>142.99</v>
      </c>
      <c r="H41" s="17">
        <v>2802.35</v>
      </c>
      <c r="I41" s="17">
        <f t="shared" ref="I41:I84" si="6">G41+H41</f>
        <v>2945.34</v>
      </c>
      <c r="J41" s="17">
        <f t="shared" ref="J41:J84" si="7">G41*1.25</f>
        <v>178.73750000000001</v>
      </c>
      <c r="K41" s="17">
        <f t="shared" ref="K41:K84" si="8">H41*1.25</f>
        <v>3502.9375</v>
      </c>
      <c r="L41" s="17">
        <f t="shared" ref="L41:L84" si="9">J41+K41</f>
        <v>3681.6750000000002</v>
      </c>
      <c r="M41" s="17">
        <f t="shared" ref="M41:M84" si="10">L41*F41</f>
        <v>3681.6750000000002</v>
      </c>
    </row>
    <row r="42" spans="1:13" ht="36">
      <c r="A42" s="15" t="s">
        <v>106</v>
      </c>
      <c r="B42" s="15" t="s">
        <v>107</v>
      </c>
      <c r="C42" s="15" t="s">
        <v>240</v>
      </c>
      <c r="D42" s="16" t="s">
        <v>248</v>
      </c>
      <c r="E42" s="15" t="s">
        <v>105</v>
      </c>
      <c r="F42" s="15">
        <v>1</v>
      </c>
      <c r="G42" s="17">
        <v>92.91</v>
      </c>
      <c r="H42" s="17">
        <v>996.58</v>
      </c>
      <c r="I42" s="17">
        <f t="shared" si="6"/>
        <v>1089.49</v>
      </c>
      <c r="J42" s="17">
        <f t="shared" si="7"/>
        <v>116.13749999999999</v>
      </c>
      <c r="K42" s="17">
        <f t="shared" si="8"/>
        <v>1245.7250000000001</v>
      </c>
      <c r="L42" s="17">
        <f t="shared" si="9"/>
        <v>1361.8625000000002</v>
      </c>
      <c r="M42" s="17">
        <f t="shared" si="10"/>
        <v>1361.8625000000002</v>
      </c>
    </row>
    <row r="43" spans="1:13" ht="48">
      <c r="A43" s="15" t="s">
        <v>108</v>
      </c>
      <c r="B43" s="15" t="s">
        <v>109</v>
      </c>
      <c r="C43" s="15" t="s">
        <v>240</v>
      </c>
      <c r="D43" s="16" t="s">
        <v>249</v>
      </c>
      <c r="E43" s="15" t="s">
        <v>105</v>
      </c>
      <c r="F43" s="15">
        <v>2</v>
      </c>
      <c r="G43" s="17">
        <v>27.37</v>
      </c>
      <c r="H43" s="17">
        <v>583.46</v>
      </c>
      <c r="I43" s="17">
        <f t="shared" si="6"/>
        <v>610.83000000000004</v>
      </c>
      <c r="J43" s="17">
        <f t="shared" si="7"/>
        <v>34.212499999999999</v>
      </c>
      <c r="K43" s="17">
        <f t="shared" si="8"/>
        <v>729.32500000000005</v>
      </c>
      <c r="L43" s="17">
        <f t="shared" si="9"/>
        <v>763.53750000000002</v>
      </c>
      <c r="M43" s="17">
        <f t="shared" si="10"/>
        <v>1527.075</v>
      </c>
    </row>
    <row r="44" spans="1:13" ht="24">
      <c r="A44" s="15" t="s">
        <v>110</v>
      </c>
      <c r="B44" s="15" t="s">
        <v>111</v>
      </c>
      <c r="C44" s="15" t="s">
        <v>240</v>
      </c>
      <c r="D44" s="16" t="s">
        <v>250</v>
      </c>
      <c r="E44" s="15" t="s">
        <v>105</v>
      </c>
      <c r="F44" s="15">
        <v>3</v>
      </c>
      <c r="G44" s="17">
        <v>103.49</v>
      </c>
      <c r="H44" s="17">
        <v>533.02</v>
      </c>
      <c r="I44" s="17">
        <f t="shared" si="6"/>
        <v>636.51</v>
      </c>
      <c r="J44" s="17">
        <f t="shared" si="7"/>
        <v>129.36249999999998</v>
      </c>
      <c r="K44" s="17">
        <f t="shared" si="8"/>
        <v>666.27499999999998</v>
      </c>
      <c r="L44" s="17">
        <f t="shared" si="9"/>
        <v>795.63749999999993</v>
      </c>
      <c r="M44" s="17">
        <f t="shared" si="10"/>
        <v>2386.9124999999999</v>
      </c>
    </row>
    <row r="45" spans="1:13" ht="24">
      <c r="A45" s="15" t="s">
        <v>112</v>
      </c>
      <c r="B45" s="15" t="s">
        <v>113</v>
      </c>
      <c r="C45" s="15" t="s">
        <v>240</v>
      </c>
      <c r="D45" s="16" t="s">
        <v>251</v>
      </c>
      <c r="E45" s="15" t="s">
        <v>105</v>
      </c>
      <c r="F45" s="15">
        <v>6</v>
      </c>
      <c r="G45" s="17">
        <v>27.37</v>
      </c>
      <c r="H45" s="17">
        <v>273.13</v>
      </c>
      <c r="I45" s="17">
        <f t="shared" si="6"/>
        <v>300.5</v>
      </c>
      <c r="J45" s="17">
        <f t="shared" si="7"/>
        <v>34.212499999999999</v>
      </c>
      <c r="K45" s="17">
        <f t="shared" si="8"/>
        <v>341.41250000000002</v>
      </c>
      <c r="L45" s="17">
        <f t="shared" si="9"/>
        <v>375.625</v>
      </c>
      <c r="M45" s="17">
        <f t="shared" si="10"/>
        <v>2253.75</v>
      </c>
    </row>
    <row r="46" spans="1:13">
      <c r="A46" s="15" t="s">
        <v>114</v>
      </c>
      <c r="B46" s="15" t="s">
        <v>115</v>
      </c>
      <c r="C46" s="15" t="s">
        <v>22</v>
      </c>
      <c r="D46" s="16" t="s">
        <v>116</v>
      </c>
      <c r="E46" s="15" t="s">
        <v>105</v>
      </c>
      <c r="F46" s="15">
        <v>11</v>
      </c>
      <c r="G46" s="17">
        <v>16.03</v>
      </c>
      <c r="H46" s="17">
        <v>157.93</v>
      </c>
      <c r="I46" s="17">
        <f t="shared" si="6"/>
        <v>173.96</v>
      </c>
      <c r="J46" s="17">
        <f t="shared" si="7"/>
        <v>20.037500000000001</v>
      </c>
      <c r="K46" s="17">
        <f t="shared" si="8"/>
        <v>197.41250000000002</v>
      </c>
      <c r="L46" s="17">
        <f t="shared" si="9"/>
        <v>217.45000000000002</v>
      </c>
      <c r="M46" s="17">
        <f t="shared" si="10"/>
        <v>2391.9500000000003</v>
      </c>
    </row>
    <row r="47" spans="1:13" ht="24">
      <c r="A47" s="15" t="s">
        <v>117</v>
      </c>
      <c r="B47" s="15" t="s">
        <v>118</v>
      </c>
      <c r="C47" s="15" t="s">
        <v>240</v>
      </c>
      <c r="D47" s="16" t="s">
        <v>252</v>
      </c>
      <c r="E47" s="15" t="s">
        <v>66</v>
      </c>
      <c r="F47" s="15">
        <v>60</v>
      </c>
      <c r="G47" s="17">
        <v>45.74</v>
      </c>
      <c r="H47" s="17">
        <v>91.82</v>
      </c>
      <c r="I47" s="17">
        <f t="shared" si="6"/>
        <v>137.56</v>
      </c>
      <c r="J47" s="17">
        <f t="shared" si="7"/>
        <v>57.175000000000004</v>
      </c>
      <c r="K47" s="17">
        <f t="shared" si="8"/>
        <v>114.77499999999999</v>
      </c>
      <c r="L47" s="17">
        <f t="shared" si="9"/>
        <v>171.95</v>
      </c>
      <c r="M47" s="17">
        <f t="shared" si="10"/>
        <v>10317</v>
      </c>
    </row>
    <row r="48" spans="1:13" ht="24">
      <c r="A48" s="15" t="s">
        <v>119</v>
      </c>
      <c r="B48" s="15" t="s">
        <v>120</v>
      </c>
      <c r="C48" s="15" t="s">
        <v>240</v>
      </c>
      <c r="D48" s="16" t="s">
        <v>253</v>
      </c>
      <c r="E48" s="15" t="s">
        <v>66</v>
      </c>
      <c r="F48" s="15">
        <v>60</v>
      </c>
      <c r="G48" s="17">
        <v>19.59</v>
      </c>
      <c r="H48" s="17">
        <v>68.78</v>
      </c>
      <c r="I48" s="17">
        <f t="shared" si="6"/>
        <v>88.37</v>
      </c>
      <c r="J48" s="17">
        <f t="shared" si="7"/>
        <v>24.487500000000001</v>
      </c>
      <c r="K48" s="17">
        <f t="shared" si="8"/>
        <v>85.974999999999994</v>
      </c>
      <c r="L48" s="17">
        <f t="shared" si="9"/>
        <v>110.46249999999999</v>
      </c>
      <c r="M48" s="17">
        <f t="shared" si="10"/>
        <v>6627.7499999999991</v>
      </c>
    </row>
    <row r="49" spans="1:13" ht="24">
      <c r="A49" s="15" t="s">
        <v>121</v>
      </c>
      <c r="B49" s="15" t="s">
        <v>122</v>
      </c>
      <c r="C49" s="15" t="s">
        <v>240</v>
      </c>
      <c r="D49" s="16" t="s">
        <v>123</v>
      </c>
      <c r="E49" s="15" t="s">
        <v>105</v>
      </c>
      <c r="F49" s="15">
        <v>20</v>
      </c>
      <c r="G49" s="17">
        <v>8.1</v>
      </c>
      <c r="H49" s="17">
        <v>27.34</v>
      </c>
      <c r="I49" s="17">
        <f t="shared" si="6"/>
        <v>35.44</v>
      </c>
      <c r="J49" s="17">
        <f t="shared" si="7"/>
        <v>10.125</v>
      </c>
      <c r="K49" s="17">
        <f t="shared" si="8"/>
        <v>34.174999999999997</v>
      </c>
      <c r="L49" s="17">
        <f t="shared" si="9"/>
        <v>44.3</v>
      </c>
      <c r="M49" s="17">
        <f t="shared" si="10"/>
        <v>886</v>
      </c>
    </row>
    <row r="50" spans="1:13" ht="24">
      <c r="A50" s="15" t="s">
        <v>124</v>
      </c>
      <c r="B50" s="15" t="s">
        <v>125</v>
      </c>
      <c r="C50" s="15" t="s">
        <v>240</v>
      </c>
      <c r="D50" s="16" t="s">
        <v>254</v>
      </c>
      <c r="E50" s="15" t="s">
        <v>105</v>
      </c>
      <c r="F50" s="15">
        <v>14</v>
      </c>
      <c r="G50" s="17">
        <v>6.07</v>
      </c>
      <c r="H50" s="17">
        <v>15.55</v>
      </c>
      <c r="I50" s="17">
        <f t="shared" si="6"/>
        <v>21.62</v>
      </c>
      <c r="J50" s="17">
        <f t="shared" si="7"/>
        <v>7.5875000000000004</v>
      </c>
      <c r="K50" s="17">
        <f t="shared" si="8"/>
        <v>19.4375</v>
      </c>
      <c r="L50" s="17">
        <f t="shared" si="9"/>
        <v>27.024999999999999</v>
      </c>
      <c r="M50" s="17">
        <f t="shared" si="10"/>
        <v>378.34999999999997</v>
      </c>
    </row>
    <row r="51" spans="1:13">
      <c r="A51" s="15" t="s">
        <v>126</v>
      </c>
      <c r="B51" s="15" t="s">
        <v>127</v>
      </c>
      <c r="C51" s="15" t="s">
        <v>240</v>
      </c>
      <c r="D51" s="16" t="s">
        <v>255</v>
      </c>
      <c r="E51" s="15" t="s">
        <v>66</v>
      </c>
      <c r="F51" s="15">
        <v>1</v>
      </c>
      <c r="G51" s="17">
        <v>19.59</v>
      </c>
      <c r="H51" s="17">
        <v>68.78</v>
      </c>
      <c r="I51" s="17">
        <f t="shared" si="6"/>
        <v>88.37</v>
      </c>
      <c r="J51" s="17">
        <f t="shared" si="7"/>
        <v>24.487500000000001</v>
      </c>
      <c r="K51" s="17">
        <f t="shared" si="8"/>
        <v>85.974999999999994</v>
      </c>
      <c r="L51" s="17">
        <f t="shared" si="9"/>
        <v>110.46249999999999</v>
      </c>
      <c r="M51" s="17">
        <f t="shared" si="10"/>
        <v>110.46249999999999</v>
      </c>
    </row>
    <row r="52" spans="1:13">
      <c r="A52" s="15" t="s">
        <v>128</v>
      </c>
      <c r="B52" s="15" t="s">
        <v>129</v>
      </c>
      <c r="C52" s="15" t="s">
        <v>240</v>
      </c>
      <c r="D52" s="16" t="s">
        <v>256</v>
      </c>
      <c r="E52" s="15" t="s">
        <v>105</v>
      </c>
      <c r="F52" s="15">
        <v>3</v>
      </c>
      <c r="G52" s="17">
        <v>5.46</v>
      </c>
      <c r="H52" s="17">
        <v>18.52</v>
      </c>
      <c r="I52" s="17">
        <f t="shared" si="6"/>
        <v>23.98</v>
      </c>
      <c r="J52" s="17">
        <f t="shared" si="7"/>
        <v>6.8250000000000002</v>
      </c>
      <c r="K52" s="17">
        <f t="shared" si="8"/>
        <v>23.15</v>
      </c>
      <c r="L52" s="17">
        <f t="shared" si="9"/>
        <v>29.974999999999998</v>
      </c>
      <c r="M52" s="17">
        <f t="shared" si="10"/>
        <v>89.924999999999997</v>
      </c>
    </row>
    <row r="53" spans="1:13" ht="60">
      <c r="A53" s="15" t="s">
        <v>130</v>
      </c>
      <c r="B53" s="15" t="s">
        <v>131</v>
      </c>
      <c r="C53" s="15" t="s">
        <v>240</v>
      </c>
      <c r="D53" s="16" t="s">
        <v>257</v>
      </c>
      <c r="E53" s="15" t="s">
        <v>66</v>
      </c>
      <c r="F53" s="15">
        <v>75</v>
      </c>
      <c r="G53" s="17">
        <v>47.5</v>
      </c>
      <c r="H53" s="17">
        <v>93.08</v>
      </c>
      <c r="I53" s="17">
        <f t="shared" si="6"/>
        <v>140.57999999999998</v>
      </c>
      <c r="J53" s="17">
        <f t="shared" si="7"/>
        <v>59.375</v>
      </c>
      <c r="K53" s="17">
        <f t="shared" si="8"/>
        <v>116.35</v>
      </c>
      <c r="L53" s="17">
        <f t="shared" si="9"/>
        <v>175.72499999999999</v>
      </c>
      <c r="M53" s="17">
        <f t="shared" si="10"/>
        <v>13179.375</v>
      </c>
    </row>
    <row r="54" spans="1:13" ht="36">
      <c r="A54" s="15" t="s">
        <v>132</v>
      </c>
      <c r="B54" s="15" t="s">
        <v>133</v>
      </c>
      <c r="C54" s="15" t="s">
        <v>240</v>
      </c>
      <c r="D54" s="16" t="s">
        <v>258</v>
      </c>
      <c r="E54" s="15" t="s">
        <v>134</v>
      </c>
      <c r="F54" s="15">
        <v>18</v>
      </c>
      <c r="G54" s="17">
        <v>10.94</v>
      </c>
      <c r="H54" s="17">
        <v>322.06</v>
      </c>
      <c r="I54" s="17">
        <f t="shared" si="6"/>
        <v>333</v>
      </c>
      <c r="J54" s="17">
        <f t="shared" si="7"/>
        <v>13.674999999999999</v>
      </c>
      <c r="K54" s="17">
        <f t="shared" si="8"/>
        <v>402.57499999999999</v>
      </c>
      <c r="L54" s="17">
        <f t="shared" si="9"/>
        <v>416.25</v>
      </c>
      <c r="M54" s="17">
        <f t="shared" si="10"/>
        <v>7492.5</v>
      </c>
    </row>
    <row r="55" spans="1:13" ht="36">
      <c r="A55" s="15" t="s">
        <v>135</v>
      </c>
      <c r="B55" s="15" t="s">
        <v>136</v>
      </c>
      <c r="C55" s="15" t="s">
        <v>22</v>
      </c>
      <c r="D55" s="16" t="s">
        <v>137</v>
      </c>
      <c r="E55" s="15" t="s">
        <v>105</v>
      </c>
      <c r="F55" s="15">
        <v>3</v>
      </c>
      <c r="G55" s="17">
        <v>25.9</v>
      </c>
      <c r="H55" s="17">
        <v>62.32</v>
      </c>
      <c r="I55" s="17">
        <f t="shared" si="6"/>
        <v>88.22</v>
      </c>
      <c r="J55" s="17">
        <f t="shared" si="7"/>
        <v>32.375</v>
      </c>
      <c r="K55" s="17">
        <f t="shared" si="8"/>
        <v>77.900000000000006</v>
      </c>
      <c r="L55" s="17">
        <f t="shared" si="9"/>
        <v>110.27500000000001</v>
      </c>
      <c r="M55" s="17">
        <f t="shared" si="10"/>
        <v>330.82500000000005</v>
      </c>
    </row>
    <row r="56" spans="1:13" ht="24">
      <c r="A56" s="15" t="s">
        <v>138</v>
      </c>
      <c r="B56" s="15" t="s">
        <v>139</v>
      </c>
      <c r="C56" s="15" t="s">
        <v>22</v>
      </c>
      <c r="D56" s="16" t="s">
        <v>140</v>
      </c>
      <c r="E56" s="15" t="s">
        <v>105</v>
      </c>
      <c r="F56" s="15">
        <v>4</v>
      </c>
      <c r="G56" s="17">
        <v>306.08</v>
      </c>
      <c r="H56" s="17">
        <v>461.7</v>
      </c>
      <c r="I56" s="17">
        <f t="shared" si="6"/>
        <v>767.78</v>
      </c>
      <c r="J56" s="17">
        <f t="shared" si="7"/>
        <v>382.59999999999997</v>
      </c>
      <c r="K56" s="17">
        <f t="shared" si="8"/>
        <v>577.125</v>
      </c>
      <c r="L56" s="17">
        <f t="shared" si="9"/>
        <v>959.72499999999991</v>
      </c>
      <c r="M56" s="17">
        <f t="shared" si="10"/>
        <v>3838.8999999999996</v>
      </c>
    </row>
    <row r="57" spans="1:13" ht="24">
      <c r="A57" s="15" t="s">
        <v>141</v>
      </c>
      <c r="B57" s="15" t="s">
        <v>142</v>
      </c>
      <c r="C57" s="15" t="s">
        <v>22</v>
      </c>
      <c r="D57" s="16" t="s">
        <v>143</v>
      </c>
      <c r="E57" s="15" t="s">
        <v>105</v>
      </c>
      <c r="F57" s="15">
        <v>3</v>
      </c>
      <c r="G57" s="17">
        <v>219.14</v>
      </c>
      <c r="H57" s="17">
        <v>274.94</v>
      </c>
      <c r="I57" s="17">
        <f t="shared" si="6"/>
        <v>494.08</v>
      </c>
      <c r="J57" s="17">
        <f t="shared" si="7"/>
        <v>273.92499999999995</v>
      </c>
      <c r="K57" s="17">
        <f t="shared" si="8"/>
        <v>343.67500000000001</v>
      </c>
      <c r="L57" s="17">
        <f t="shared" si="9"/>
        <v>617.59999999999991</v>
      </c>
      <c r="M57" s="17">
        <f t="shared" si="10"/>
        <v>1852.7999999999997</v>
      </c>
    </row>
    <row r="58" spans="1:13" ht="24">
      <c r="A58" s="15" t="s">
        <v>144</v>
      </c>
      <c r="B58" s="15" t="s">
        <v>145</v>
      </c>
      <c r="C58" s="15" t="s">
        <v>240</v>
      </c>
      <c r="D58" s="16" t="s">
        <v>259</v>
      </c>
      <c r="E58" s="15" t="s">
        <v>66</v>
      </c>
      <c r="F58" s="15">
        <v>136</v>
      </c>
      <c r="G58" s="17">
        <v>10.94</v>
      </c>
      <c r="H58" s="17">
        <v>79.790000000000006</v>
      </c>
      <c r="I58" s="17">
        <f t="shared" si="6"/>
        <v>90.73</v>
      </c>
      <c r="J58" s="17">
        <f t="shared" si="7"/>
        <v>13.674999999999999</v>
      </c>
      <c r="K58" s="17">
        <f t="shared" si="8"/>
        <v>99.737500000000011</v>
      </c>
      <c r="L58" s="17">
        <f t="shared" si="9"/>
        <v>113.41250000000001</v>
      </c>
      <c r="M58" s="17">
        <f t="shared" si="10"/>
        <v>15424.1</v>
      </c>
    </row>
    <row r="59" spans="1:13" ht="24">
      <c r="A59" s="15" t="s">
        <v>146</v>
      </c>
      <c r="B59" s="15" t="s">
        <v>147</v>
      </c>
      <c r="C59" s="15" t="s">
        <v>240</v>
      </c>
      <c r="D59" s="16" t="s">
        <v>260</v>
      </c>
      <c r="E59" s="15" t="s">
        <v>105</v>
      </c>
      <c r="F59" s="15">
        <v>8</v>
      </c>
      <c r="G59" s="17">
        <v>51.74</v>
      </c>
      <c r="H59" s="17">
        <v>280.02</v>
      </c>
      <c r="I59" s="17">
        <f t="shared" si="6"/>
        <v>331.76</v>
      </c>
      <c r="J59" s="17">
        <f t="shared" si="7"/>
        <v>64.674999999999997</v>
      </c>
      <c r="K59" s="17">
        <f t="shared" si="8"/>
        <v>350.02499999999998</v>
      </c>
      <c r="L59" s="17">
        <f t="shared" si="9"/>
        <v>414.7</v>
      </c>
      <c r="M59" s="17">
        <f t="shared" si="10"/>
        <v>3317.6</v>
      </c>
    </row>
    <row r="60" spans="1:13" ht="24">
      <c r="A60" s="15" t="s">
        <v>148</v>
      </c>
      <c r="B60" s="15" t="s">
        <v>149</v>
      </c>
      <c r="C60" s="15" t="s">
        <v>240</v>
      </c>
      <c r="D60" s="16" t="s">
        <v>261</v>
      </c>
      <c r="E60" s="15" t="s">
        <v>66</v>
      </c>
      <c r="F60" s="15">
        <v>3</v>
      </c>
      <c r="G60" s="17">
        <v>5.46</v>
      </c>
      <c r="H60" s="17">
        <v>24.24</v>
      </c>
      <c r="I60" s="17">
        <f t="shared" si="6"/>
        <v>29.7</v>
      </c>
      <c r="J60" s="17">
        <f t="shared" si="7"/>
        <v>6.8250000000000002</v>
      </c>
      <c r="K60" s="17">
        <f t="shared" si="8"/>
        <v>30.299999999999997</v>
      </c>
      <c r="L60" s="17">
        <f t="shared" si="9"/>
        <v>37.125</v>
      </c>
      <c r="M60" s="17">
        <f t="shared" si="10"/>
        <v>111.375</v>
      </c>
    </row>
    <row r="61" spans="1:13" ht="36">
      <c r="A61" s="15" t="s">
        <v>150</v>
      </c>
      <c r="B61" s="15" t="s">
        <v>151</v>
      </c>
      <c r="C61" s="15" t="s">
        <v>240</v>
      </c>
      <c r="D61" s="16" t="s">
        <v>262</v>
      </c>
      <c r="E61" s="15" t="s">
        <v>105</v>
      </c>
      <c r="F61" s="15">
        <v>3</v>
      </c>
      <c r="G61" s="17">
        <v>5.46</v>
      </c>
      <c r="H61" s="17">
        <v>56.66</v>
      </c>
      <c r="I61" s="17">
        <f t="shared" si="6"/>
        <v>62.12</v>
      </c>
      <c r="J61" s="17">
        <f t="shared" si="7"/>
        <v>6.8250000000000002</v>
      </c>
      <c r="K61" s="17">
        <f t="shared" si="8"/>
        <v>70.824999999999989</v>
      </c>
      <c r="L61" s="17">
        <f t="shared" si="9"/>
        <v>77.649999999999991</v>
      </c>
      <c r="M61" s="17">
        <f t="shared" si="10"/>
        <v>232.95</v>
      </c>
    </row>
    <row r="62" spans="1:13" ht="48">
      <c r="A62" s="15" t="s">
        <v>152</v>
      </c>
      <c r="B62" s="15" t="s">
        <v>153</v>
      </c>
      <c r="C62" s="15" t="s">
        <v>240</v>
      </c>
      <c r="D62" s="16" t="s">
        <v>263</v>
      </c>
      <c r="E62" s="15" t="s">
        <v>105</v>
      </c>
      <c r="F62" s="15">
        <v>2</v>
      </c>
      <c r="G62" s="17">
        <v>176.39</v>
      </c>
      <c r="H62" s="17">
        <v>2013.99</v>
      </c>
      <c r="I62" s="17">
        <f t="shared" si="6"/>
        <v>2190.38</v>
      </c>
      <c r="J62" s="17">
        <f t="shared" si="7"/>
        <v>220.48749999999998</v>
      </c>
      <c r="K62" s="17">
        <f t="shared" si="8"/>
        <v>2517.4875000000002</v>
      </c>
      <c r="L62" s="17">
        <f t="shared" si="9"/>
        <v>2737.9750000000004</v>
      </c>
      <c r="M62" s="17">
        <f t="shared" si="10"/>
        <v>5475.9500000000007</v>
      </c>
    </row>
    <row r="63" spans="1:13">
      <c r="A63" s="15" t="s">
        <v>154</v>
      </c>
      <c r="B63" s="15" t="s">
        <v>155</v>
      </c>
      <c r="C63" s="15" t="s">
        <v>240</v>
      </c>
      <c r="D63" s="16" t="s">
        <v>264</v>
      </c>
      <c r="E63" s="15" t="s">
        <v>105</v>
      </c>
      <c r="F63" s="15">
        <v>1</v>
      </c>
      <c r="G63" s="17">
        <v>37.9</v>
      </c>
      <c r="H63" s="17">
        <v>127.02</v>
      </c>
      <c r="I63" s="17">
        <f t="shared" si="6"/>
        <v>164.92</v>
      </c>
      <c r="J63" s="17">
        <f t="shared" si="7"/>
        <v>47.375</v>
      </c>
      <c r="K63" s="17">
        <f t="shared" si="8"/>
        <v>158.77500000000001</v>
      </c>
      <c r="L63" s="17">
        <f t="shared" si="9"/>
        <v>206.15</v>
      </c>
      <c r="M63" s="17">
        <f t="shared" si="10"/>
        <v>206.15</v>
      </c>
    </row>
    <row r="64" spans="1:13">
      <c r="A64" s="15" t="s">
        <v>156</v>
      </c>
      <c r="B64" s="15" t="s">
        <v>157</v>
      </c>
      <c r="C64" s="15" t="s">
        <v>43</v>
      </c>
      <c r="D64" s="16" t="s">
        <v>265</v>
      </c>
      <c r="E64" s="15" t="s">
        <v>158</v>
      </c>
      <c r="F64" s="15">
        <v>2</v>
      </c>
      <c r="G64" s="17">
        <v>220.46</v>
      </c>
      <c r="H64" s="17">
        <v>468.79</v>
      </c>
      <c r="I64" s="17">
        <f t="shared" si="6"/>
        <v>689.25</v>
      </c>
      <c r="J64" s="17">
        <f t="shared" si="7"/>
        <v>275.57499999999999</v>
      </c>
      <c r="K64" s="17">
        <f t="shared" si="8"/>
        <v>585.98750000000007</v>
      </c>
      <c r="L64" s="17">
        <f t="shared" si="9"/>
        <v>861.5625</v>
      </c>
      <c r="M64" s="17">
        <f t="shared" si="10"/>
        <v>1723.125</v>
      </c>
    </row>
    <row r="65" spans="1:13" ht="36">
      <c r="A65" s="15" t="s">
        <v>159</v>
      </c>
      <c r="B65" s="15" t="s">
        <v>160</v>
      </c>
      <c r="C65" s="15" t="s">
        <v>240</v>
      </c>
      <c r="D65" s="16" t="s">
        <v>266</v>
      </c>
      <c r="E65" s="15" t="s">
        <v>288</v>
      </c>
      <c r="F65" s="15">
        <v>1</v>
      </c>
      <c r="G65" s="17">
        <v>0</v>
      </c>
      <c r="H65" s="17">
        <v>577.66</v>
      </c>
      <c r="I65" s="17">
        <f t="shared" si="6"/>
        <v>577.66</v>
      </c>
      <c r="J65" s="17">
        <f t="shared" si="7"/>
        <v>0</v>
      </c>
      <c r="K65" s="17">
        <f t="shared" si="8"/>
        <v>722.07499999999993</v>
      </c>
      <c r="L65" s="17">
        <f t="shared" si="9"/>
        <v>722.07499999999993</v>
      </c>
      <c r="M65" s="17">
        <f t="shared" si="10"/>
        <v>722.07499999999993</v>
      </c>
    </row>
    <row r="66" spans="1:13" ht="24">
      <c r="A66" s="15" t="s">
        <v>161</v>
      </c>
      <c r="B66" s="15" t="s">
        <v>162</v>
      </c>
      <c r="C66" s="15" t="s">
        <v>22</v>
      </c>
      <c r="D66" s="16" t="s">
        <v>163</v>
      </c>
      <c r="E66" s="15" t="s">
        <v>105</v>
      </c>
      <c r="F66" s="15">
        <v>2</v>
      </c>
      <c r="G66" s="17">
        <v>19.04</v>
      </c>
      <c r="H66" s="17">
        <v>795.18</v>
      </c>
      <c r="I66" s="17">
        <f t="shared" si="6"/>
        <v>814.21999999999991</v>
      </c>
      <c r="J66" s="17">
        <f t="shared" si="7"/>
        <v>23.799999999999997</v>
      </c>
      <c r="K66" s="17">
        <f t="shared" si="8"/>
        <v>993.97499999999991</v>
      </c>
      <c r="L66" s="17">
        <f t="shared" si="9"/>
        <v>1017.7749999999999</v>
      </c>
      <c r="M66" s="17">
        <f t="shared" si="10"/>
        <v>2035.5499999999997</v>
      </c>
    </row>
    <row r="67" spans="1:13" ht="24">
      <c r="A67" s="15" t="s">
        <v>164</v>
      </c>
      <c r="B67" s="15" t="s">
        <v>165</v>
      </c>
      <c r="C67" s="15" t="s">
        <v>240</v>
      </c>
      <c r="D67" s="16" t="s">
        <v>267</v>
      </c>
      <c r="E67" s="15" t="s">
        <v>134</v>
      </c>
      <c r="F67" s="15">
        <v>24</v>
      </c>
      <c r="G67" s="17">
        <v>13.14</v>
      </c>
      <c r="H67" s="17">
        <v>9.51</v>
      </c>
      <c r="I67" s="17">
        <f t="shared" si="6"/>
        <v>22.65</v>
      </c>
      <c r="J67" s="17">
        <f t="shared" si="7"/>
        <v>16.425000000000001</v>
      </c>
      <c r="K67" s="17">
        <f t="shared" si="8"/>
        <v>11.887499999999999</v>
      </c>
      <c r="L67" s="17">
        <f t="shared" si="9"/>
        <v>28.3125</v>
      </c>
      <c r="M67" s="17">
        <f t="shared" si="10"/>
        <v>679.5</v>
      </c>
    </row>
    <row r="68" spans="1:13" ht="24">
      <c r="A68" s="15" t="s">
        <v>166</v>
      </c>
      <c r="B68" s="15" t="s">
        <v>167</v>
      </c>
      <c r="C68" s="15" t="s">
        <v>22</v>
      </c>
      <c r="D68" s="16" t="s">
        <v>168</v>
      </c>
      <c r="E68" s="15" t="s">
        <v>66</v>
      </c>
      <c r="F68" s="15">
        <v>120</v>
      </c>
      <c r="G68" s="17">
        <v>1.61</v>
      </c>
      <c r="H68" s="17">
        <v>4.4800000000000004</v>
      </c>
      <c r="I68" s="17">
        <f t="shared" si="6"/>
        <v>6.0900000000000007</v>
      </c>
      <c r="J68" s="17">
        <f t="shared" si="7"/>
        <v>2.0125000000000002</v>
      </c>
      <c r="K68" s="17">
        <f t="shared" si="8"/>
        <v>5.6000000000000005</v>
      </c>
      <c r="L68" s="17">
        <f t="shared" si="9"/>
        <v>7.6125000000000007</v>
      </c>
      <c r="M68" s="17">
        <f t="shared" si="10"/>
        <v>913.50000000000011</v>
      </c>
    </row>
    <row r="69" spans="1:13" ht="24">
      <c r="A69" s="15" t="s">
        <v>169</v>
      </c>
      <c r="B69" s="15" t="s">
        <v>170</v>
      </c>
      <c r="C69" s="15" t="s">
        <v>22</v>
      </c>
      <c r="D69" s="16" t="s">
        <v>171</v>
      </c>
      <c r="E69" s="15" t="s">
        <v>105</v>
      </c>
      <c r="F69" s="15">
        <v>4</v>
      </c>
      <c r="G69" s="17">
        <v>16.38</v>
      </c>
      <c r="H69" s="17">
        <v>113.01</v>
      </c>
      <c r="I69" s="17">
        <f t="shared" si="6"/>
        <v>129.39000000000001</v>
      </c>
      <c r="J69" s="17">
        <f t="shared" si="7"/>
        <v>20.474999999999998</v>
      </c>
      <c r="K69" s="17">
        <f t="shared" si="8"/>
        <v>141.26250000000002</v>
      </c>
      <c r="L69" s="17">
        <f t="shared" si="9"/>
        <v>161.73750000000001</v>
      </c>
      <c r="M69" s="17">
        <f t="shared" si="10"/>
        <v>646.95000000000005</v>
      </c>
    </row>
    <row r="70" spans="1:13" ht="24">
      <c r="A70" s="15" t="s">
        <v>172</v>
      </c>
      <c r="B70" s="15" t="s">
        <v>173</v>
      </c>
      <c r="C70" s="15" t="s">
        <v>22</v>
      </c>
      <c r="D70" s="16" t="s">
        <v>174</v>
      </c>
      <c r="E70" s="15" t="s">
        <v>105</v>
      </c>
      <c r="F70" s="15">
        <v>2</v>
      </c>
      <c r="G70" s="17">
        <v>11.83</v>
      </c>
      <c r="H70" s="17">
        <v>17.170000000000002</v>
      </c>
      <c r="I70" s="17">
        <f t="shared" si="6"/>
        <v>29</v>
      </c>
      <c r="J70" s="17">
        <f t="shared" si="7"/>
        <v>14.7875</v>
      </c>
      <c r="K70" s="17">
        <f t="shared" si="8"/>
        <v>21.462500000000002</v>
      </c>
      <c r="L70" s="17">
        <f t="shared" si="9"/>
        <v>36.25</v>
      </c>
      <c r="M70" s="17">
        <f t="shared" si="10"/>
        <v>72.5</v>
      </c>
    </row>
    <row r="71" spans="1:13" ht="24">
      <c r="A71" s="15" t="s">
        <v>175</v>
      </c>
      <c r="B71" s="15" t="s">
        <v>176</v>
      </c>
      <c r="C71" s="15" t="s">
        <v>22</v>
      </c>
      <c r="D71" s="16" t="s">
        <v>177</v>
      </c>
      <c r="E71" s="15" t="s">
        <v>105</v>
      </c>
      <c r="F71" s="15">
        <v>4</v>
      </c>
      <c r="G71" s="17">
        <v>15.2</v>
      </c>
      <c r="H71" s="17">
        <v>21.97</v>
      </c>
      <c r="I71" s="17">
        <f t="shared" si="6"/>
        <v>37.17</v>
      </c>
      <c r="J71" s="17">
        <f t="shared" si="7"/>
        <v>19</v>
      </c>
      <c r="K71" s="17">
        <f t="shared" si="8"/>
        <v>27.462499999999999</v>
      </c>
      <c r="L71" s="17">
        <f t="shared" si="9"/>
        <v>46.462499999999999</v>
      </c>
      <c r="M71" s="17">
        <f t="shared" si="10"/>
        <v>185.85</v>
      </c>
    </row>
    <row r="72" spans="1:13" ht="24">
      <c r="A72" s="15" t="s">
        <v>178</v>
      </c>
      <c r="B72" s="15" t="s">
        <v>179</v>
      </c>
      <c r="C72" s="15" t="s">
        <v>22</v>
      </c>
      <c r="D72" s="16" t="s">
        <v>180</v>
      </c>
      <c r="E72" s="15" t="s">
        <v>105</v>
      </c>
      <c r="F72" s="15">
        <v>1</v>
      </c>
      <c r="G72" s="17">
        <v>2.68</v>
      </c>
      <c r="H72" s="17">
        <v>10.78</v>
      </c>
      <c r="I72" s="17">
        <f t="shared" si="6"/>
        <v>13.459999999999999</v>
      </c>
      <c r="J72" s="17">
        <f t="shared" si="7"/>
        <v>3.35</v>
      </c>
      <c r="K72" s="17">
        <f t="shared" si="8"/>
        <v>13.475</v>
      </c>
      <c r="L72" s="17">
        <f t="shared" si="9"/>
        <v>16.824999999999999</v>
      </c>
      <c r="M72" s="17">
        <f t="shared" si="10"/>
        <v>16.824999999999999</v>
      </c>
    </row>
    <row r="73" spans="1:13" ht="24">
      <c r="A73" s="15" t="s">
        <v>181</v>
      </c>
      <c r="B73" s="15" t="s">
        <v>182</v>
      </c>
      <c r="C73" s="15" t="s">
        <v>22</v>
      </c>
      <c r="D73" s="16" t="s">
        <v>183</v>
      </c>
      <c r="E73" s="15" t="s">
        <v>105</v>
      </c>
      <c r="F73" s="15">
        <v>19</v>
      </c>
      <c r="G73" s="17">
        <v>18.2</v>
      </c>
      <c r="H73" s="17">
        <v>20.96</v>
      </c>
      <c r="I73" s="17">
        <f t="shared" si="6"/>
        <v>39.159999999999997</v>
      </c>
      <c r="J73" s="17">
        <f t="shared" si="7"/>
        <v>22.75</v>
      </c>
      <c r="K73" s="17">
        <f t="shared" si="8"/>
        <v>26.200000000000003</v>
      </c>
      <c r="L73" s="17">
        <f t="shared" si="9"/>
        <v>48.95</v>
      </c>
      <c r="M73" s="17">
        <f t="shared" si="10"/>
        <v>930.05000000000007</v>
      </c>
    </row>
    <row r="74" spans="1:13" ht="36">
      <c r="A74" s="15" t="s">
        <v>184</v>
      </c>
      <c r="B74" s="15" t="s">
        <v>185</v>
      </c>
      <c r="C74" s="15" t="s">
        <v>240</v>
      </c>
      <c r="D74" s="16" t="s">
        <v>268</v>
      </c>
      <c r="E74" s="15" t="s">
        <v>105</v>
      </c>
      <c r="F74" s="15">
        <v>48</v>
      </c>
      <c r="G74" s="17">
        <v>14.18</v>
      </c>
      <c r="H74" s="17">
        <v>147.84</v>
      </c>
      <c r="I74" s="17">
        <f t="shared" si="6"/>
        <v>162.02000000000001</v>
      </c>
      <c r="J74" s="17">
        <f t="shared" si="7"/>
        <v>17.725000000000001</v>
      </c>
      <c r="K74" s="17">
        <f t="shared" si="8"/>
        <v>184.8</v>
      </c>
      <c r="L74" s="17">
        <f t="shared" si="9"/>
        <v>202.52500000000001</v>
      </c>
      <c r="M74" s="17">
        <f t="shared" si="10"/>
        <v>9721.2000000000007</v>
      </c>
    </row>
    <row r="75" spans="1:13" ht="24">
      <c r="A75" s="15" t="s">
        <v>186</v>
      </c>
      <c r="B75" s="15" t="s">
        <v>187</v>
      </c>
      <c r="C75" s="15" t="s">
        <v>240</v>
      </c>
      <c r="D75" s="16" t="s">
        <v>269</v>
      </c>
      <c r="E75" s="15" t="s">
        <v>30</v>
      </c>
      <c r="F75" s="15">
        <v>17.329999999999998</v>
      </c>
      <c r="G75" s="17">
        <v>20.27</v>
      </c>
      <c r="H75" s="17">
        <v>574.58000000000004</v>
      </c>
      <c r="I75" s="17">
        <f t="shared" si="6"/>
        <v>594.85</v>
      </c>
      <c r="J75" s="17">
        <f t="shared" si="7"/>
        <v>25.337499999999999</v>
      </c>
      <c r="K75" s="17">
        <f t="shared" si="8"/>
        <v>718.22500000000002</v>
      </c>
      <c r="L75" s="17">
        <f t="shared" si="9"/>
        <v>743.5625</v>
      </c>
      <c r="M75" s="17">
        <f t="shared" si="10"/>
        <v>12885.938124999999</v>
      </c>
    </row>
    <row r="76" spans="1:13" ht="36">
      <c r="A76" s="15" t="s">
        <v>188</v>
      </c>
      <c r="B76" s="15" t="s">
        <v>189</v>
      </c>
      <c r="C76" s="15" t="s">
        <v>240</v>
      </c>
      <c r="D76" s="16" t="s">
        <v>270</v>
      </c>
      <c r="E76" s="15" t="s">
        <v>105</v>
      </c>
      <c r="F76" s="15">
        <v>1</v>
      </c>
      <c r="G76" s="17">
        <v>1821.43</v>
      </c>
      <c r="H76" s="17">
        <v>62673.1</v>
      </c>
      <c r="I76" s="17">
        <f t="shared" si="6"/>
        <v>64494.53</v>
      </c>
      <c r="J76" s="17">
        <f t="shared" si="7"/>
        <v>2276.7874999999999</v>
      </c>
      <c r="K76" s="17">
        <f t="shared" si="8"/>
        <v>78341.375</v>
      </c>
      <c r="L76" s="17">
        <f t="shared" si="9"/>
        <v>80618.162500000006</v>
      </c>
      <c r="M76" s="17">
        <f t="shared" si="10"/>
        <v>80618.162500000006</v>
      </c>
    </row>
    <row r="77" spans="1:13" ht="96">
      <c r="A77" s="15" t="s">
        <v>190</v>
      </c>
      <c r="B77" s="15" t="s">
        <v>191</v>
      </c>
      <c r="C77" s="15" t="s">
        <v>240</v>
      </c>
      <c r="D77" s="16" t="s">
        <v>271</v>
      </c>
      <c r="E77" s="15" t="s">
        <v>105</v>
      </c>
      <c r="F77" s="15">
        <v>1</v>
      </c>
      <c r="G77" s="17">
        <v>768.72</v>
      </c>
      <c r="H77" s="17">
        <v>33554.58</v>
      </c>
      <c r="I77" s="17">
        <f t="shared" si="6"/>
        <v>34323.300000000003</v>
      </c>
      <c r="J77" s="17">
        <f t="shared" si="7"/>
        <v>960.90000000000009</v>
      </c>
      <c r="K77" s="17">
        <f t="shared" si="8"/>
        <v>41943.225000000006</v>
      </c>
      <c r="L77" s="17">
        <f t="shared" si="9"/>
        <v>42904.125000000007</v>
      </c>
      <c r="M77" s="17">
        <f t="shared" si="10"/>
        <v>42904.125000000007</v>
      </c>
    </row>
    <row r="78" spans="1:13" ht="48">
      <c r="A78" s="15" t="s">
        <v>192</v>
      </c>
      <c r="B78" s="15" t="s">
        <v>193</v>
      </c>
      <c r="C78" s="15" t="s">
        <v>240</v>
      </c>
      <c r="D78" s="16" t="s">
        <v>272</v>
      </c>
      <c r="E78" s="15" t="s">
        <v>105</v>
      </c>
      <c r="F78" s="15">
        <v>1</v>
      </c>
      <c r="G78" s="17">
        <v>10.98</v>
      </c>
      <c r="H78" s="17">
        <v>660.85</v>
      </c>
      <c r="I78" s="17">
        <f t="shared" si="6"/>
        <v>671.83</v>
      </c>
      <c r="J78" s="17">
        <f t="shared" si="7"/>
        <v>13.725000000000001</v>
      </c>
      <c r="K78" s="17">
        <f t="shared" si="8"/>
        <v>826.0625</v>
      </c>
      <c r="L78" s="17">
        <f t="shared" si="9"/>
        <v>839.78750000000002</v>
      </c>
      <c r="M78" s="17">
        <f t="shared" si="10"/>
        <v>839.78750000000002</v>
      </c>
    </row>
    <row r="79" spans="1:13" ht="24">
      <c r="A79" s="15" t="s">
        <v>194</v>
      </c>
      <c r="B79" s="15" t="s">
        <v>195</v>
      </c>
      <c r="C79" s="15" t="s">
        <v>240</v>
      </c>
      <c r="D79" s="16" t="s">
        <v>273</v>
      </c>
      <c r="E79" s="15" t="s">
        <v>105</v>
      </c>
      <c r="F79" s="15">
        <v>1</v>
      </c>
      <c r="G79" s="17">
        <v>40.549999999999997</v>
      </c>
      <c r="H79" s="17">
        <v>3061.02</v>
      </c>
      <c r="I79" s="17">
        <f t="shared" si="6"/>
        <v>3101.57</v>
      </c>
      <c r="J79" s="17">
        <f t="shared" si="7"/>
        <v>50.6875</v>
      </c>
      <c r="K79" s="17">
        <f t="shared" si="8"/>
        <v>3826.2750000000001</v>
      </c>
      <c r="L79" s="17">
        <f t="shared" si="9"/>
        <v>3876.9625000000001</v>
      </c>
      <c r="M79" s="17">
        <f t="shared" si="10"/>
        <v>3876.9625000000001</v>
      </c>
    </row>
    <row r="80" spans="1:13">
      <c r="A80" s="15" t="s">
        <v>196</v>
      </c>
      <c r="B80" s="15" t="s">
        <v>197</v>
      </c>
      <c r="C80" s="15" t="s">
        <v>198</v>
      </c>
      <c r="D80" s="16" t="s">
        <v>199</v>
      </c>
      <c r="E80" s="15" t="s">
        <v>105</v>
      </c>
      <c r="F80" s="15">
        <v>1</v>
      </c>
      <c r="G80" s="17">
        <v>0</v>
      </c>
      <c r="H80" s="17">
        <v>76.42</v>
      </c>
      <c r="I80" s="17">
        <f t="shared" si="6"/>
        <v>76.42</v>
      </c>
      <c r="J80" s="17">
        <f t="shared" si="7"/>
        <v>0</v>
      </c>
      <c r="K80" s="17">
        <f t="shared" si="8"/>
        <v>95.525000000000006</v>
      </c>
      <c r="L80" s="17">
        <f t="shared" si="9"/>
        <v>95.525000000000006</v>
      </c>
      <c r="M80" s="17">
        <f t="shared" si="10"/>
        <v>95.525000000000006</v>
      </c>
    </row>
    <row r="81" spans="1:13" ht="24">
      <c r="A81" s="15" t="s">
        <v>200</v>
      </c>
      <c r="B81" s="15" t="s">
        <v>201</v>
      </c>
      <c r="C81" s="15" t="s">
        <v>202</v>
      </c>
      <c r="D81" s="16" t="s">
        <v>203</v>
      </c>
      <c r="E81" s="15" t="s">
        <v>105</v>
      </c>
      <c r="F81" s="15">
        <v>1</v>
      </c>
      <c r="G81" s="17">
        <v>27.35</v>
      </c>
      <c r="H81" s="17">
        <v>17.91</v>
      </c>
      <c r="I81" s="17">
        <f t="shared" si="6"/>
        <v>45.260000000000005</v>
      </c>
      <c r="J81" s="17">
        <f t="shared" si="7"/>
        <v>34.1875</v>
      </c>
      <c r="K81" s="17">
        <f t="shared" si="8"/>
        <v>22.387499999999999</v>
      </c>
      <c r="L81" s="17">
        <f t="shared" si="9"/>
        <v>56.575000000000003</v>
      </c>
      <c r="M81" s="17">
        <f t="shared" si="10"/>
        <v>56.575000000000003</v>
      </c>
    </row>
    <row r="82" spans="1:13" ht="36">
      <c r="A82" s="15" t="s">
        <v>204</v>
      </c>
      <c r="B82" s="15" t="s">
        <v>205</v>
      </c>
      <c r="C82" s="15" t="s">
        <v>240</v>
      </c>
      <c r="D82" s="16" t="s">
        <v>274</v>
      </c>
      <c r="E82" s="15" t="s">
        <v>30</v>
      </c>
      <c r="F82" s="15">
        <v>16.46</v>
      </c>
      <c r="G82" s="17">
        <v>39.35</v>
      </c>
      <c r="H82" s="17">
        <v>314.97000000000003</v>
      </c>
      <c r="I82" s="17">
        <f t="shared" si="6"/>
        <v>354.32000000000005</v>
      </c>
      <c r="J82" s="17">
        <f t="shared" si="7"/>
        <v>49.1875</v>
      </c>
      <c r="K82" s="17">
        <f t="shared" si="8"/>
        <v>393.71250000000003</v>
      </c>
      <c r="L82" s="17">
        <f t="shared" si="9"/>
        <v>442.90000000000003</v>
      </c>
      <c r="M82" s="17">
        <f t="shared" si="10"/>
        <v>7290.1340000000009</v>
      </c>
    </row>
    <row r="83" spans="1:13" ht="36">
      <c r="A83" s="15" t="s">
        <v>206</v>
      </c>
      <c r="B83" s="15" t="s">
        <v>207</v>
      </c>
      <c r="C83" s="15" t="s">
        <v>22</v>
      </c>
      <c r="D83" s="16" t="s">
        <v>208</v>
      </c>
      <c r="E83" s="15" t="s">
        <v>66</v>
      </c>
      <c r="F83" s="15">
        <v>558</v>
      </c>
      <c r="G83" s="17">
        <v>10.18</v>
      </c>
      <c r="H83" s="17">
        <v>220.58</v>
      </c>
      <c r="I83" s="17">
        <f t="shared" si="6"/>
        <v>230.76000000000002</v>
      </c>
      <c r="J83" s="17">
        <f t="shared" si="7"/>
        <v>12.725</v>
      </c>
      <c r="K83" s="17">
        <f t="shared" si="8"/>
        <v>275.72500000000002</v>
      </c>
      <c r="L83" s="17">
        <f t="shared" si="9"/>
        <v>288.45000000000005</v>
      </c>
      <c r="M83" s="17">
        <f t="shared" si="10"/>
        <v>160955.10000000003</v>
      </c>
    </row>
    <row r="84" spans="1:13" ht="36">
      <c r="A84" s="15" t="s">
        <v>209</v>
      </c>
      <c r="B84" s="15" t="s">
        <v>210</v>
      </c>
      <c r="C84" s="15" t="s">
        <v>240</v>
      </c>
      <c r="D84" s="16" t="s">
        <v>275</v>
      </c>
      <c r="E84" s="15" t="s">
        <v>105</v>
      </c>
      <c r="F84" s="15">
        <v>54</v>
      </c>
      <c r="G84" s="17">
        <v>12.15</v>
      </c>
      <c r="H84" s="17">
        <v>47.85</v>
      </c>
      <c r="I84" s="17">
        <f t="shared" si="6"/>
        <v>60</v>
      </c>
      <c r="J84" s="17">
        <f t="shared" si="7"/>
        <v>15.1875</v>
      </c>
      <c r="K84" s="17">
        <f t="shared" si="8"/>
        <v>59.8125</v>
      </c>
      <c r="L84" s="17">
        <f t="shared" si="9"/>
        <v>75</v>
      </c>
      <c r="M84" s="17">
        <f t="shared" si="10"/>
        <v>4050</v>
      </c>
    </row>
    <row r="85" spans="1:13">
      <c r="A85" s="13">
        <v>3</v>
      </c>
      <c r="B85" s="13"/>
      <c r="C85" s="13" t="s">
        <v>239</v>
      </c>
      <c r="D85" s="4" t="s">
        <v>276</v>
      </c>
      <c r="E85" s="13" t="s">
        <v>239</v>
      </c>
      <c r="F85" s="13"/>
      <c r="G85" s="13"/>
      <c r="H85" s="13"/>
      <c r="I85" s="17"/>
      <c r="J85" s="17"/>
      <c r="K85" s="17"/>
      <c r="L85" s="17"/>
      <c r="M85" s="12">
        <f>SUM(M86:M93)</f>
        <v>99590.35</v>
      </c>
    </row>
    <row r="86" spans="1:13" ht="48">
      <c r="A86" s="15" t="s">
        <v>211</v>
      </c>
      <c r="B86" s="15" t="s">
        <v>212</v>
      </c>
      <c r="C86" s="15" t="s">
        <v>240</v>
      </c>
      <c r="D86" s="16" t="s">
        <v>277</v>
      </c>
      <c r="E86" s="15" t="s">
        <v>105</v>
      </c>
      <c r="F86" s="15">
        <v>1</v>
      </c>
      <c r="G86" s="17">
        <v>6438.08</v>
      </c>
      <c r="H86" s="17">
        <v>28518.720000000001</v>
      </c>
      <c r="I86" s="17">
        <f t="shared" ref="I86:I93" si="11">G86+H86</f>
        <v>34956.800000000003</v>
      </c>
      <c r="J86" s="17">
        <f t="shared" ref="J86:K93" si="12">G86*1.25</f>
        <v>8047.6</v>
      </c>
      <c r="K86" s="17">
        <f t="shared" si="12"/>
        <v>35648.400000000001</v>
      </c>
      <c r="L86" s="17">
        <f t="shared" ref="L86:L93" si="13">J86+K86</f>
        <v>43696</v>
      </c>
      <c r="M86" s="17">
        <f t="shared" ref="M86:M93" si="14">L86*F86</f>
        <v>43696</v>
      </c>
    </row>
    <row r="87" spans="1:13" ht="24">
      <c r="A87" s="15" t="s">
        <v>213</v>
      </c>
      <c r="B87" s="15" t="s">
        <v>214</v>
      </c>
      <c r="C87" s="15" t="s">
        <v>240</v>
      </c>
      <c r="D87" s="16" t="s">
        <v>278</v>
      </c>
      <c r="E87" s="15" t="s">
        <v>105</v>
      </c>
      <c r="F87" s="15">
        <v>1</v>
      </c>
      <c r="G87" s="17">
        <v>1609.52</v>
      </c>
      <c r="H87" s="17">
        <v>8379.68</v>
      </c>
      <c r="I87" s="17">
        <f t="shared" si="11"/>
        <v>9989.2000000000007</v>
      </c>
      <c r="J87" s="17">
        <f t="shared" si="12"/>
        <v>2011.9</v>
      </c>
      <c r="K87" s="17">
        <f t="shared" si="12"/>
        <v>10474.6</v>
      </c>
      <c r="L87" s="17">
        <f t="shared" si="13"/>
        <v>12486.5</v>
      </c>
      <c r="M87" s="17">
        <f t="shared" si="14"/>
        <v>12486.5</v>
      </c>
    </row>
    <row r="88" spans="1:13" ht="24">
      <c r="A88" s="15" t="s">
        <v>215</v>
      </c>
      <c r="B88" s="15" t="s">
        <v>216</v>
      </c>
      <c r="C88" s="15" t="s">
        <v>240</v>
      </c>
      <c r="D88" s="16" t="s">
        <v>279</v>
      </c>
      <c r="E88" s="15" t="s">
        <v>105</v>
      </c>
      <c r="F88" s="15">
        <v>1</v>
      </c>
      <c r="G88" s="17">
        <v>965.71</v>
      </c>
      <c r="H88" s="17">
        <v>4327.8100000000004</v>
      </c>
      <c r="I88" s="17">
        <f t="shared" si="11"/>
        <v>5293.52</v>
      </c>
      <c r="J88" s="17">
        <f t="shared" si="12"/>
        <v>1207.1375</v>
      </c>
      <c r="K88" s="17">
        <f t="shared" si="12"/>
        <v>5409.7625000000007</v>
      </c>
      <c r="L88" s="17">
        <f t="shared" si="13"/>
        <v>6616.9000000000005</v>
      </c>
      <c r="M88" s="17">
        <f t="shared" si="14"/>
        <v>6616.9000000000005</v>
      </c>
    </row>
    <row r="89" spans="1:13" ht="24">
      <c r="A89" s="15" t="s">
        <v>217</v>
      </c>
      <c r="B89" s="15" t="s">
        <v>218</v>
      </c>
      <c r="C89" s="15" t="s">
        <v>240</v>
      </c>
      <c r="D89" s="16" t="s">
        <v>280</v>
      </c>
      <c r="E89" s="15" t="s">
        <v>105</v>
      </c>
      <c r="F89" s="15">
        <v>1</v>
      </c>
      <c r="G89" s="17">
        <v>110.37</v>
      </c>
      <c r="H89" s="17">
        <v>5007.07</v>
      </c>
      <c r="I89" s="17">
        <f t="shared" si="11"/>
        <v>5117.4399999999996</v>
      </c>
      <c r="J89" s="17">
        <f t="shared" si="12"/>
        <v>137.96250000000001</v>
      </c>
      <c r="K89" s="17">
        <f t="shared" si="12"/>
        <v>6258.8374999999996</v>
      </c>
      <c r="L89" s="17">
        <f t="shared" si="13"/>
        <v>6396.7999999999993</v>
      </c>
      <c r="M89" s="17">
        <f t="shared" si="14"/>
        <v>6396.7999999999993</v>
      </c>
    </row>
    <row r="90" spans="1:13" ht="24">
      <c r="A90" s="15" t="s">
        <v>219</v>
      </c>
      <c r="B90" s="15" t="s">
        <v>220</v>
      </c>
      <c r="C90" s="15" t="s">
        <v>240</v>
      </c>
      <c r="D90" s="16" t="s">
        <v>281</v>
      </c>
      <c r="E90" s="15" t="s">
        <v>105</v>
      </c>
      <c r="F90" s="15">
        <v>3</v>
      </c>
      <c r="G90" s="17">
        <v>496.66</v>
      </c>
      <c r="H90" s="17">
        <v>2699.32</v>
      </c>
      <c r="I90" s="17">
        <f t="shared" si="11"/>
        <v>3195.98</v>
      </c>
      <c r="J90" s="17">
        <f t="shared" si="12"/>
        <v>620.82500000000005</v>
      </c>
      <c r="K90" s="17">
        <f t="shared" si="12"/>
        <v>3374.15</v>
      </c>
      <c r="L90" s="17">
        <f t="shared" si="13"/>
        <v>3994.9750000000004</v>
      </c>
      <c r="M90" s="17">
        <f t="shared" si="14"/>
        <v>11984.925000000001</v>
      </c>
    </row>
    <row r="91" spans="1:13">
      <c r="A91" s="15" t="s">
        <v>221</v>
      </c>
      <c r="B91" s="15" t="s">
        <v>222</v>
      </c>
      <c r="C91" s="15" t="s">
        <v>240</v>
      </c>
      <c r="D91" s="16" t="s">
        <v>282</v>
      </c>
      <c r="E91" s="15" t="s">
        <v>105</v>
      </c>
      <c r="F91" s="15">
        <v>6</v>
      </c>
      <c r="G91" s="17">
        <v>220.74</v>
      </c>
      <c r="H91" s="17">
        <v>1494.14</v>
      </c>
      <c r="I91" s="17">
        <f t="shared" si="11"/>
        <v>1714.88</v>
      </c>
      <c r="J91" s="17">
        <f t="shared" si="12"/>
        <v>275.92500000000001</v>
      </c>
      <c r="K91" s="17">
        <f t="shared" si="12"/>
        <v>1867.6750000000002</v>
      </c>
      <c r="L91" s="17">
        <f t="shared" si="13"/>
        <v>2143.6000000000004</v>
      </c>
      <c r="M91" s="17">
        <f t="shared" si="14"/>
        <v>12861.600000000002</v>
      </c>
    </row>
    <row r="92" spans="1:13">
      <c r="A92" s="15" t="s">
        <v>223</v>
      </c>
      <c r="B92" s="15" t="s">
        <v>224</v>
      </c>
      <c r="C92" s="15" t="s">
        <v>240</v>
      </c>
      <c r="D92" s="16" t="s">
        <v>283</v>
      </c>
      <c r="E92" s="15" t="s">
        <v>105</v>
      </c>
      <c r="F92" s="15">
        <v>1</v>
      </c>
      <c r="G92" s="17">
        <v>1551.62</v>
      </c>
      <c r="H92" s="17">
        <v>2489.1799999999998</v>
      </c>
      <c r="I92" s="17">
        <f t="shared" si="11"/>
        <v>4040.7999999999997</v>
      </c>
      <c r="J92" s="17">
        <f t="shared" si="12"/>
        <v>1939.5249999999999</v>
      </c>
      <c r="K92" s="17">
        <f t="shared" si="12"/>
        <v>3111.4749999999999</v>
      </c>
      <c r="L92" s="17">
        <f t="shared" si="13"/>
        <v>5051</v>
      </c>
      <c r="M92" s="17">
        <f t="shared" si="14"/>
        <v>5051</v>
      </c>
    </row>
    <row r="93" spans="1:13">
      <c r="A93" s="15" t="s">
        <v>225</v>
      </c>
      <c r="B93" s="15" t="s">
        <v>226</v>
      </c>
      <c r="C93" s="15" t="s">
        <v>240</v>
      </c>
      <c r="D93" s="16" t="s">
        <v>284</v>
      </c>
      <c r="E93" s="15" t="s">
        <v>227</v>
      </c>
      <c r="F93" s="15">
        <v>2</v>
      </c>
      <c r="G93" s="17">
        <v>165.55</v>
      </c>
      <c r="H93" s="17">
        <v>33.1</v>
      </c>
      <c r="I93" s="17">
        <f t="shared" si="11"/>
        <v>198.65</v>
      </c>
      <c r="J93" s="17">
        <f t="shared" si="12"/>
        <v>206.9375</v>
      </c>
      <c r="K93" s="17">
        <f t="shared" si="12"/>
        <v>41.375</v>
      </c>
      <c r="L93" s="17">
        <f t="shared" si="13"/>
        <v>248.3125</v>
      </c>
      <c r="M93" s="17">
        <f t="shared" si="14"/>
        <v>496.625</v>
      </c>
    </row>
    <row r="94" spans="1:13">
      <c r="A94" s="19" t="s">
        <v>228</v>
      </c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20">
        <f>M6+M40+M85</f>
        <v>665363.738625</v>
      </c>
    </row>
  </sheetData>
  <mergeCells count="18">
    <mergeCell ref="A1:C2"/>
    <mergeCell ref="J1:M1"/>
    <mergeCell ref="J2:M2"/>
    <mergeCell ref="D1:F1"/>
    <mergeCell ref="D2:F2"/>
    <mergeCell ref="M4:M5"/>
    <mergeCell ref="A94:L94"/>
    <mergeCell ref="A3:L3"/>
    <mergeCell ref="A4:A5"/>
    <mergeCell ref="B4:B5"/>
    <mergeCell ref="C4:C5"/>
    <mergeCell ref="D4:D5"/>
    <mergeCell ref="E4:E5"/>
    <mergeCell ref="F4:F5"/>
    <mergeCell ref="G4:I4"/>
    <mergeCell ref="J4:L4"/>
    <mergeCell ref="G1:I1"/>
    <mergeCell ref="G2:I2"/>
  </mergeCells>
  <hyperlinks>
    <hyperlink ref="B16" r:id="rId1"/>
    <hyperlink ref="B19" r:id="rId2"/>
    <hyperlink ref="B37" r:id="rId3"/>
  </hyperlinks>
  <printOptions horizontalCentered="1"/>
  <pageMargins left="0.51181102362204722" right="0.51181102362204722" top="0.98425196850393704" bottom="0.98425196850393704" header="0.51181102362204722" footer="0.51181102362204722"/>
  <pageSetup paperSize="9" scale="84" fitToHeight="0" orientation="landscape" horizontalDpi="300" verticalDpi="300" r:id="rId4"/>
  <headerFooter>
    <oddFooter>&amp;C&amp;"Calibri,Regular"&amp;8Página &amp;P de 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showOutlineSymbols="0" zoomScaleNormal="100" workbookViewId="0">
      <selection sqref="A1:G1"/>
    </sheetView>
  </sheetViews>
  <sheetFormatPr defaultColWidth="9" defaultRowHeight="20.100000000000001" customHeight="1"/>
  <cols>
    <col min="1" max="1" width="4" style="38" customWidth="1"/>
    <col min="2" max="2" width="32.5" style="35" customWidth="1"/>
    <col min="3" max="3" width="21.25" style="42" customWidth="1"/>
    <col min="4" max="4" width="18.875" style="42" customWidth="1"/>
    <col min="5" max="6" width="20.375" style="42" customWidth="1"/>
    <col min="7" max="7" width="24.75" style="53" customWidth="1"/>
    <col min="8" max="8" width="10.25" style="35" customWidth="1"/>
    <col min="9" max="9" width="8.875" style="35" customWidth="1"/>
    <col min="10" max="248" width="9" style="35"/>
    <col min="249" max="249" width="2.375" style="35" customWidth="1"/>
    <col min="250" max="250" width="23.5" style="35" customWidth="1"/>
    <col min="251" max="251" width="7.875" style="35" customWidth="1"/>
    <col min="252" max="252" width="8.125" style="35" customWidth="1"/>
    <col min="253" max="254" width="9" style="35"/>
    <col min="255" max="255" width="8.5" style="35" customWidth="1"/>
    <col min="256" max="256" width="8.875" style="35" customWidth="1"/>
    <col min="257" max="257" width="9.75" style="35" customWidth="1"/>
    <col min="258" max="258" width="8.625" style="35" customWidth="1"/>
    <col min="259" max="259" width="8.125" style="35" customWidth="1"/>
    <col min="260" max="260" width="8.75" style="35" customWidth="1"/>
    <col min="261" max="261" width="9" style="35"/>
    <col min="262" max="262" width="7.625" style="35" customWidth="1"/>
    <col min="263" max="263" width="9.375" style="35" customWidth="1"/>
    <col min="264" max="264" width="10.25" style="35" customWidth="1"/>
    <col min="265" max="265" width="8.875" style="35" customWidth="1"/>
    <col min="266" max="504" width="9" style="35"/>
    <col min="505" max="505" width="2.375" style="35" customWidth="1"/>
    <col min="506" max="506" width="23.5" style="35" customWidth="1"/>
    <col min="507" max="507" width="7.875" style="35" customWidth="1"/>
    <col min="508" max="508" width="8.125" style="35" customWidth="1"/>
    <col min="509" max="510" width="9" style="35"/>
    <col min="511" max="511" width="8.5" style="35" customWidth="1"/>
    <col min="512" max="512" width="8.875" style="35" customWidth="1"/>
    <col min="513" max="513" width="9.75" style="35" customWidth="1"/>
    <col min="514" max="514" width="8.625" style="35" customWidth="1"/>
    <col min="515" max="515" width="8.125" style="35" customWidth="1"/>
    <col min="516" max="516" width="8.75" style="35" customWidth="1"/>
    <col min="517" max="517" width="9" style="35"/>
    <col min="518" max="518" width="7.625" style="35" customWidth="1"/>
    <col min="519" max="519" width="9.375" style="35" customWidth="1"/>
    <col min="520" max="520" width="10.25" style="35" customWidth="1"/>
    <col min="521" max="521" width="8.875" style="35" customWidth="1"/>
    <col min="522" max="760" width="9" style="35"/>
    <col min="761" max="761" width="2.375" style="35" customWidth="1"/>
    <col min="762" max="762" width="23.5" style="35" customWidth="1"/>
    <col min="763" max="763" width="7.875" style="35" customWidth="1"/>
    <col min="764" max="764" width="8.125" style="35" customWidth="1"/>
    <col min="765" max="766" width="9" style="35"/>
    <col min="767" max="767" width="8.5" style="35" customWidth="1"/>
    <col min="768" max="768" width="8.875" style="35" customWidth="1"/>
    <col min="769" max="769" width="9.75" style="35" customWidth="1"/>
    <col min="770" max="770" width="8.625" style="35" customWidth="1"/>
    <col min="771" max="771" width="8.125" style="35" customWidth="1"/>
    <col min="772" max="772" width="8.75" style="35" customWidth="1"/>
    <col min="773" max="773" width="9" style="35"/>
    <col min="774" max="774" width="7.625" style="35" customWidth="1"/>
    <col min="775" max="775" width="9.375" style="35" customWidth="1"/>
    <col min="776" max="776" width="10.25" style="35" customWidth="1"/>
    <col min="777" max="777" width="8.875" style="35" customWidth="1"/>
    <col min="778" max="1016" width="9" style="35"/>
    <col min="1017" max="1017" width="2.375" style="35" customWidth="1"/>
    <col min="1018" max="1018" width="23.5" style="35" customWidth="1"/>
    <col min="1019" max="1019" width="7.875" style="35" customWidth="1"/>
    <col min="1020" max="1020" width="8.125" style="35" customWidth="1"/>
    <col min="1021" max="1022" width="9" style="35"/>
    <col min="1023" max="1023" width="8.5" style="35" customWidth="1"/>
    <col min="1024" max="1024" width="8.875" style="35" customWidth="1"/>
    <col min="1025" max="1025" width="9.75" style="35" customWidth="1"/>
    <col min="1026" max="1026" width="8.625" style="35" customWidth="1"/>
    <col min="1027" max="1027" width="8.125" style="35" customWidth="1"/>
    <col min="1028" max="1028" width="8.75" style="35" customWidth="1"/>
    <col min="1029" max="1029" width="9" style="35"/>
    <col min="1030" max="1030" width="7.625" style="35" customWidth="1"/>
    <col min="1031" max="1031" width="9.375" style="35" customWidth="1"/>
    <col min="1032" max="1032" width="10.25" style="35" customWidth="1"/>
    <col min="1033" max="1033" width="8.875" style="35" customWidth="1"/>
    <col min="1034" max="1272" width="9" style="35"/>
    <col min="1273" max="1273" width="2.375" style="35" customWidth="1"/>
    <col min="1274" max="1274" width="23.5" style="35" customWidth="1"/>
    <col min="1275" max="1275" width="7.875" style="35" customWidth="1"/>
    <col min="1276" max="1276" width="8.125" style="35" customWidth="1"/>
    <col min="1277" max="1278" width="9" style="35"/>
    <col min="1279" max="1279" width="8.5" style="35" customWidth="1"/>
    <col min="1280" max="1280" width="8.875" style="35" customWidth="1"/>
    <col min="1281" max="1281" width="9.75" style="35" customWidth="1"/>
    <col min="1282" max="1282" width="8.625" style="35" customWidth="1"/>
    <col min="1283" max="1283" width="8.125" style="35" customWidth="1"/>
    <col min="1284" max="1284" width="8.75" style="35" customWidth="1"/>
    <col min="1285" max="1285" width="9" style="35"/>
    <col min="1286" max="1286" width="7.625" style="35" customWidth="1"/>
    <col min="1287" max="1287" width="9.375" style="35" customWidth="1"/>
    <col min="1288" max="1288" width="10.25" style="35" customWidth="1"/>
    <col min="1289" max="1289" width="8.875" style="35" customWidth="1"/>
    <col min="1290" max="1528" width="9" style="35"/>
    <col min="1529" max="1529" width="2.375" style="35" customWidth="1"/>
    <col min="1530" max="1530" width="23.5" style="35" customWidth="1"/>
    <col min="1531" max="1531" width="7.875" style="35" customWidth="1"/>
    <col min="1532" max="1532" width="8.125" style="35" customWidth="1"/>
    <col min="1533" max="1534" width="9" style="35"/>
    <col min="1535" max="1535" width="8.5" style="35" customWidth="1"/>
    <col min="1536" max="1536" width="8.875" style="35" customWidth="1"/>
    <col min="1537" max="1537" width="9.75" style="35" customWidth="1"/>
    <col min="1538" max="1538" width="8.625" style="35" customWidth="1"/>
    <col min="1539" max="1539" width="8.125" style="35" customWidth="1"/>
    <col min="1540" max="1540" width="8.75" style="35" customWidth="1"/>
    <col min="1541" max="1541" width="9" style="35"/>
    <col min="1542" max="1542" width="7.625" style="35" customWidth="1"/>
    <col min="1543" max="1543" width="9.375" style="35" customWidth="1"/>
    <col min="1544" max="1544" width="10.25" style="35" customWidth="1"/>
    <col min="1545" max="1545" width="8.875" style="35" customWidth="1"/>
    <col min="1546" max="1784" width="9" style="35"/>
    <col min="1785" max="1785" width="2.375" style="35" customWidth="1"/>
    <col min="1786" max="1786" width="23.5" style="35" customWidth="1"/>
    <col min="1787" max="1787" width="7.875" style="35" customWidth="1"/>
    <col min="1788" max="1788" width="8.125" style="35" customWidth="1"/>
    <col min="1789" max="1790" width="9" style="35"/>
    <col min="1791" max="1791" width="8.5" style="35" customWidth="1"/>
    <col min="1792" max="1792" width="8.875" style="35" customWidth="1"/>
    <col min="1793" max="1793" width="9.75" style="35" customWidth="1"/>
    <col min="1794" max="1794" width="8.625" style="35" customWidth="1"/>
    <col min="1795" max="1795" width="8.125" style="35" customWidth="1"/>
    <col min="1796" max="1796" width="8.75" style="35" customWidth="1"/>
    <col min="1797" max="1797" width="9" style="35"/>
    <col min="1798" max="1798" width="7.625" style="35" customWidth="1"/>
    <col min="1799" max="1799" width="9.375" style="35" customWidth="1"/>
    <col min="1800" max="1800" width="10.25" style="35" customWidth="1"/>
    <col min="1801" max="1801" width="8.875" style="35" customWidth="1"/>
    <col min="1802" max="2040" width="9" style="35"/>
    <col min="2041" max="2041" width="2.375" style="35" customWidth="1"/>
    <col min="2042" max="2042" width="23.5" style="35" customWidth="1"/>
    <col min="2043" max="2043" width="7.875" style="35" customWidth="1"/>
    <col min="2044" max="2044" width="8.125" style="35" customWidth="1"/>
    <col min="2045" max="2046" width="9" style="35"/>
    <col min="2047" max="2047" width="8.5" style="35" customWidth="1"/>
    <col min="2048" max="2048" width="8.875" style="35" customWidth="1"/>
    <col min="2049" max="2049" width="9.75" style="35" customWidth="1"/>
    <col min="2050" max="2050" width="8.625" style="35" customWidth="1"/>
    <col min="2051" max="2051" width="8.125" style="35" customWidth="1"/>
    <col min="2052" max="2052" width="8.75" style="35" customWidth="1"/>
    <col min="2053" max="2053" width="9" style="35"/>
    <col min="2054" max="2054" width="7.625" style="35" customWidth="1"/>
    <col min="2055" max="2055" width="9.375" style="35" customWidth="1"/>
    <col min="2056" max="2056" width="10.25" style="35" customWidth="1"/>
    <col min="2057" max="2057" width="8.875" style="35" customWidth="1"/>
    <col min="2058" max="2296" width="9" style="35"/>
    <col min="2297" max="2297" width="2.375" style="35" customWidth="1"/>
    <col min="2298" max="2298" width="23.5" style="35" customWidth="1"/>
    <col min="2299" max="2299" width="7.875" style="35" customWidth="1"/>
    <col min="2300" max="2300" width="8.125" style="35" customWidth="1"/>
    <col min="2301" max="2302" width="9" style="35"/>
    <col min="2303" max="2303" width="8.5" style="35" customWidth="1"/>
    <col min="2304" max="2304" width="8.875" style="35" customWidth="1"/>
    <col min="2305" max="2305" width="9.75" style="35" customWidth="1"/>
    <col min="2306" max="2306" width="8.625" style="35" customWidth="1"/>
    <col min="2307" max="2307" width="8.125" style="35" customWidth="1"/>
    <col min="2308" max="2308" width="8.75" style="35" customWidth="1"/>
    <col min="2309" max="2309" width="9" style="35"/>
    <col min="2310" max="2310" width="7.625" style="35" customWidth="1"/>
    <col min="2311" max="2311" width="9.375" style="35" customWidth="1"/>
    <col min="2312" max="2312" width="10.25" style="35" customWidth="1"/>
    <col min="2313" max="2313" width="8.875" style="35" customWidth="1"/>
    <col min="2314" max="2552" width="9" style="35"/>
    <col min="2553" max="2553" width="2.375" style="35" customWidth="1"/>
    <col min="2554" max="2554" width="23.5" style="35" customWidth="1"/>
    <col min="2555" max="2555" width="7.875" style="35" customWidth="1"/>
    <col min="2556" max="2556" width="8.125" style="35" customWidth="1"/>
    <col min="2557" max="2558" width="9" style="35"/>
    <col min="2559" max="2559" width="8.5" style="35" customWidth="1"/>
    <col min="2560" max="2560" width="8.875" style="35" customWidth="1"/>
    <col min="2561" max="2561" width="9.75" style="35" customWidth="1"/>
    <col min="2562" max="2562" width="8.625" style="35" customWidth="1"/>
    <col min="2563" max="2563" width="8.125" style="35" customWidth="1"/>
    <col min="2564" max="2564" width="8.75" style="35" customWidth="1"/>
    <col min="2565" max="2565" width="9" style="35"/>
    <col min="2566" max="2566" width="7.625" style="35" customWidth="1"/>
    <col min="2567" max="2567" width="9.375" style="35" customWidth="1"/>
    <col min="2568" max="2568" width="10.25" style="35" customWidth="1"/>
    <col min="2569" max="2569" width="8.875" style="35" customWidth="1"/>
    <col min="2570" max="2808" width="9" style="35"/>
    <col min="2809" max="2809" width="2.375" style="35" customWidth="1"/>
    <col min="2810" max="2810" width="23.5" style="35" customWidth="1"/>
    <col min="2811" max="2811" width="7.875" style="35" customWidth="1"/>
    <col min="2812" max="2812" width="8.125" style="35" customWidth="1"/>
    <col min="2813" max="2814" width="9" style="35"/>
    <col min="2815" max="2815" width="8.5" style="35" customWidth="1"/>
    <col min="2816" max="2816" width="8.875" style="35" customWidth="1"/>
    <col min="2817" max="2817" width="9.75" style="35" customWidth="1"/>
    <col min="2818" max="2818" width="8.625" style="35" customWidth="1"/>
    <col min="2819" max="2819" width="8.125" style="35" customWidth="1"/>
    <col min="2820" max="2820" width="8.75" style="35" customWidth="1"/>
    <col min="2821" max="2821" width="9" style="35"/>
    <col min="2822" max="2822" width="7.625" style="35" customWidth="1"/>
    <col min="2823" max="2823" width="9.375" style="35" customWidth="1"/>
    <col min="2824" max="2824" width="10.25" style="35" customWidth="1"/>
    <col min="2825" max="2825" width="8.875" style="35" customWidth="1"/>
    <col min="2826" max="3064" width="9" style="35"/>
    <col min="3065" max="3065" width="2.375" style="35" customWidth="1"/>
    <col min="3066" max="3066" width="23.5" style="35" customWidth="1"/>
    <col min="3067" max="3067" width="7.875" style="35" customWidth="1"/>
    <col min="3068" max="3068" width="8.125" style="35" customWidth="1"/>
    <col min="3069" max="3070" width="9" style="35"/>
    <col min="3071" max="3071" width="8.5" style="35" customWidth="1"/>
    <col min="3072" max="3072" width="8.875" style="35" customWidth="1"/>
    <col min="3073" max="3073" width="9.75" style="35" customWidth="1"/>
    <col min="3074" max="3074" width="8.625" style="35" customWidth="1"/>
    <col min="3075" max="3075" width="8.125" style="35" customWidth="1"/>
    <col min="3076" max="3076" width="8.75" style="35" customWidth="1"/>
    <col min="3077" max="3077" width="9" style="35"/>
    <col min="3078" max="3078" width="7.625" style="35" customWidth="1"/>
    <col min="3079" max="3079" width="9.375" style="35" customWidth="1"/>
    <col min="3080" max="3080" width="10.25" style="35" customWidth="1"/>
    <col min="3081" max="3081" width="8.875" style="35" customWidth="1"/>
    <col min="3082" max="3320" width="9" style="35"/>
    <col min="3321" max="3321" width="2.375" style="35" customWidth="1"/>
    <col min="3322" max="3322" width="23.5" style="35" customWidth="1"/>
    <col min="3323" max="3323" width="7.875" style="35" customWidth="1"/>
    <col min="3324" max="3324" width="8.125" style="35" customWidth="1"/>
    <col min="3325" max="3326" width="9" style="35"/>
    <col min="3327" max="3327" width="8.5" style="35" customWidth="1"/>
    <col min="3328" max="3328" width="8.875" style="35" customWidth="1"/>
    <col min="3329" max="3329" width="9.75" style="35" customWidth="1"/>
    <col min="3330" max="3330" width="8.625" style="35" customWidth="1"/>
    <col min="3331" max="3331" width="8.125" style="35" customWidth="1"/>
    <col min="3332" max="3332" width="8.75" style="35" customWidth="1"/>
    <col min="3333" max="3333" width="9" style="35"/>
    <col min="3334" max="3334" width="7.625" style="35" customWidth="1"/>
    <col min="3335" max="3335" width="9.375" style="35" customWidth="1"/>
    <col min="3336" max="3336" width="10.25" style="35" customWidth="1"/>
    <col min="3337" max="3337" width="8.875" style="35" customWidth="1"/>
    <col min="3338" max="3576" width="9" style="35"/>
    <col min="3577" max="3577" width="2.375" style="35" customWidth="1"/>
    <col min="3578" max="3578" width="23.5" style="35" customWidth="1"/>
    <col min="3579" max="3579" width="7.875" style="35" customWidth="1"/>
    <col min="3580" max="3580" width="8.125" style="35" customWidth="1"/>
    <col min="3581" max="3582" width="9" style="35"/>
    <col min="3583" max="3583" width="8.5" style="35" customWidth="1"/>
    <col min="3584" max="3584" width="8.875" style="35" customWidth="1"/>
    <col min="3585" max="3585" width="9.75" style="35" customWidth="1"/>
    <col min="3586" max="3586" width="8.625" style="35" customWidth="1"/>
    <col min="3587" max="3587" width="8.125" style="35" customWidth="1"/>
    <col min="3588" max="3588" width="8.75" style="35" customWidth="1"/>
    <col min="3589" max="3589" width="9" style="35"/>
    <col min="3590" max="3590" width="7.625" style="35" customWidth="1"/>
    <col min="3591" max="3591" width="9.375" style="35" customWidth="1"/>
    <col min="3592" max="3592" width="10.25" style="35" customWidth="1"/>
    <col min="3593" max="3593" width="8.875" style="35" customWidth="1"/>
    <col min="3594" max="3832" width="9" style="35"/>
    <col min="3833" max="3833" width="2.375" style="35" customWidth="1"/>
    <col min="3834" max="3834" width="23.5" style="35" customWidth="1"/>
    <col min="3835" max="3835" width="7.875" style="35" customWidth="1"/>
    <col min="3836" max="3836" width="8.125" style="35" customWidth="1"/>
    <col min="3837" max="3838" width="9" style="35"/>
    <col min="3839" max="3839" width="8.5" style="35" customWidth="1"/>
    <col min="3840" max="3840" width="8.875" style="35" customWidth="1"/>
    <col min="3841" max="3841" width="9.75" style="35" customWidth="1"/>
    <col min="3842" max="3842" width="8.625" style="35" customWidth="1"/>
    <col min="3843" max="3843" width="8.125" style="35" customWidth="1"/>
    <col min="3844" max="3844" width="8.75" style="35" customWidth="1"/>
    <col min="3845" max="3845" width="9" style="35"/>
    <col min="3846" max="3846" width="7.625" style="35" customWidth="1"/>
    <col min="3847" max="3847" width="9.375" style="35" customWidth="1"/>
    <col min="3848" max="3848" width="10.25" style="35" customWidth="1"/>
    <col min="3849" max="3849" width="8.875" style="35" customWidth="1"/>
    <col min="3850" max="4088" width="9" style="35"/>
    <col min="4089" max="4089" width="2.375" style="35" customWidth="1"/>
    <col min="4090" max="4090" width="23.5" style="35" customWidth="1"/>
    <col min="4091" max="4091" width="7.875" style="35" customWidth="1"/>
    <col min="4092" max="4092" width="8.125" style="35" customWidth="1"/>
    <col min="4093" max="4094" width="9" style="35"/>
    <col min="4095" max="4095" width="8.5" style="35" customWidth="1"/>
    <col min="4096" max="4096" width="8.875" style="35" customWidth="1"/>
    <col min="4097" max="4097" width="9.75" style="35" customWidth="1"/>
    <col min="4098" max="4098" width="8.625" style="35" customWidth="1"/>
    <col min="4099" max="4099" width="8.125" style="35" customWidth="1"/>
    <col min="4100" max="4100" width="8.75" style="35" customWidth="1"/>
    <col min="4101" max="4101" width="9" style="35"/>
    <col min="4102" max="4102" width="7.625" style="35" customWidth="1"/>
    <col min="4103" max="4103" width="9.375" style="35" customWidth="1"/>
    <col min="4104" max="4104" width="10.25" style="35" customWidth="1"/>
    <col min="4105" max="4105" width="8.875" style="35" customWidth="1"/>
    <col min="4106" max="4344" width="9" style="35"/>
    <col min="4345" max="4345" width="2.375" style="35" customWidth="1"/>
    <col min="4346" max="4346" width="23.5" style="35" customWidth="1"/>
    <col min="4347" max="4347" width="7.875" style="35" customWidth="1"/>
    <col min="4348" max="4348" width="8.125" style="35" customWidth="1"/>
    <col min="4349" max="4350" width="9" style="35"/>
    <col min="4351" max="4351" width="8.5" style="35" customWidth="1"/>
    <col min="4352" max="4352" width="8.875" style="35" customWidth="1"/>
    <col min="4353" max="4353" width="9.75" style="35" customWidth="1"/>
    <col min="4354" max="4354" width="8.625" style="35" customWidth="1"/>
    <col min="4355" max="4355" width="8.125" style="35" customWidth="1"/>
    <col min="4356" max="4356" width="8.75" style="35" customWidth="1"/>
    <col min="4357" max="4357" width="9" style="35"/>
    <col min="4358" max="4358" width="7.625" style="35" customWidth="1"/>
    <col min="4359" max="4359" width="9.375" style="35" customWidth="1"/>
    <col min="4360" max="4360" width="10.25" style="35" customWidth="1"/>
    <col min="4361" max="4361" width="8.875" style="35" customWidth="1"/>
    <col min="4362" max="4600" width="9" style="35"/>
    <col min="4601" max="4601" width="2.375" style="35" customWidth="1"/>
    <col min="4602" max="4602" width="23.5" style="35" customWidth="1"/>
    <col min="4603" max="4603" width="7.875" style="35" customWidth="1"/>
    <col min="4604" max="4604" width="8.125" style="35" customWidth="1"/>
    <col min="4605" max="4606" width="9" style="35"/>
    <col min="4607" max="4607" width="8.5" style="35" customWidth="1"/>
    <col min="4608" max="4608" width="8.875" style="35" customWidth="1"/>
    <col min="4609" max="4609" width="9.75" style="35" customWidth="1"/>
    <col min="4610" max="4610" width="8.625" style="35" customWidth="1"/>
    <col min="4611" max="4611" width="8.125" style="35" customWidth="1"/>
    <col min="4612" max="4612" width="8.75" style="35" customWidth="1"/>
    <col min="4613" max="4613" width="9" style="35"/>
    <col min="4614" max="4614" width="7.625" style="35" customWidth="1"/>
    <col min="4615" max="4615" width="9.375" style="35" customWidth="1"/>
    <col min="4616" max="4616" width="10.25" style="35" customWidth="1"/>
    <col min="4617" max="4617" width="8.875" style="35" customWidth="1"/>
    <col min="4618" max="4856" width="9" style="35"/>
    <col min="4857" max="4857" width="2.375" style="35" customWidth="1"/>
    <col min="4858" max="4858" width="23.5" style="35" customWidth="1"/>
    <col min="4859" max="4859" width="7.875" style="35" customWidth="1"/>
    <col min="4860" max="4860" width="8.125" style="35" customWidth="1"/>
    <col min="4861" max="4862" width="9" style="35"/>
    <col min="4863" max="4863" width="8.5" style="35" customWidth="1"/>
    <col min="4864" max="4864" width="8.875" style="35" customWidth="1"/>
    <col min="4865" max="4865" width="9.75" style="35" customWidth="1"/>
    <col min="4866" max="4866" width="8.625" style="35" customWidth="1"/>
    <col min="4867" max="4867" width="8.125" style="35" customWidth="1"/>
    <col min="4868" max="4868" width="8.75" style="35" customWidth="1"/>
    <col min="4869" max="4869" width="9" style="35"/>
    <col min="4870" max="4870" width="7.625" style="35" customWidth="1"/>
    <col min="4871" max="4871" width="9.375" style="35" customWidth="1"/>
    <col min="4872" max="4872" width="10.25" style="35" customWidth="1"/>
    <col min="4873" max="4873" width="8.875" style="35" customWidth="1"/>
    <col min="4874" max="5112" width="9" style="35"/>
    <col min="5113" max="5113" width="2.375" style="35" customWidth="1"/>
    <col min="5114" max="5114" width="23.5" style="35" customWidth="1"/>
    <col min="5115" max="5115" width="7.875" style="35" customWidth="1"/>
    <col min="5116" max="5116" width="8.125" style="35" customWidth="1"/>
    <col min="5117" max="5118" width="9" style="35"/>
    <col min="5119" max="5119" width="8.5" style="35" customWidth="1"/>
    <col min="5120" max="5120" width="8.875" style="35" customWidth="1"/>
    <col min="5121" max="5121" width="9.75" style="35" customWidth="1"/>
    <col min="5122" max="5122" width="8.625" style="35" customWidth="1"/>
    <col min="5123" max="5123" width="8.125" style="35" customWidth="1"/>
    <col min="5124" max="5124" width="8.75" style="35" customWidth="1"/>
    <col min="5125" max="5125" width="9" style="35"/>
    <col min="5126" max="5126" width="7.625" style="35" customWidth="1"/>
    <col min="5127" max="5127" width="9.375" style="35" customWidth="1"/>
    <col min="5128" max="5128" width="10.25" style="35" customWidth="1"/>
    <col min="5129" max="5129" width="8.875" style="35" customWidth="1"/>
    <col min="5130" max="5368" width="9" style="35"/>
    <col min="5369" max="5369" width="2.375" style="35" customWidth="1"/>
    <col min="5370" max="5370" width="23.5" style="35" customWidth="1"/>
    <col min="5371" max="5371" width="7.875" style="35" customWidth="1"/>
    <col min="5372" max="5372" width="8.125" style="35" customWidth="1"/>
    <col min="5373" max="5374" width="9" style="35"/>
    <col min="5375" max="5375" width="8.5" style="35" customWidth="1"/>
    <col min="5376" max="5376" width="8.875" style="35" customWidth="1"/>
    <col min="5377" max="5377" width="9.75" style="35" customWidth="1"/>
    <col min="5378" max="5378" width="8.625" style="35" customWidth="1"/>
    <col min="5379" max="5379" width="8.125" style="35" customWidth="1"/>
    <col min="5380" max="5380" width="8.75" style="35" customWidth="1"/>
    <col min="5381" max="5381" width="9" style="35"/>
    <col min="5382" max="5382" width="7.625" style="35" customWidth="1"/>
    <col min="5383" max="5383" width="9.375" style="35" customWidth="1"/>
    <col min="5384" max="5384" width="10.25" style="35" customWidth="1"/>
    <col min="5385" max="5385" width="8.875" style="35" customWidth="1"/>
    <col min="5386" max="5624" width="9" style="35"/>
    <col min="5625" max="5625" width="2.375" style="35" customWidth="1"/>
    <col min="5626" max="5626" width="23.5" style="35" customWidth="1"/>
    <col min="5627" max="5627" width="7.875" style="35" customWidth="1"/>
    <col min="5628" max="5628" width="8.125" style="35" customWidth="1"/>
    <col min="5629" max="5630" width="9" style="35"/>
    <col min="5631" max="5631" width="8.5" style="35" customWidth="1"/>
    <col min="5632" max="5632" width="8.875" style="35" customWidth="1"/>
    <col min="5633" max="5633" width="9.75" style="35" customWidth="1"/>
    <col min="5634" max="5634" width="8.625" style="35" customWidth="1"/>
    <col min="5635" max="5635" width="8.125" style="35" customWidth="1"/>
    <col min="5636" max="5636" width="8.75" style="35" customWidth="1"/>
    <col min="5637" max="5637" width="9" style="35"/>
    <col min="5638" max="5638" width="7.625" style="35" customWidth="1"/>
    <col min="5639" max="5639" width="9.375" style="35" customWidth="1"/>
    <col min="5640" max="5640" width="10.25" style="35" customWidth="1"/>
    <col min="5641" max="5641" width="8.875" style="35" customWidth="1"/>
    <col min="5642" max="5880" width="9" style="35"/>
    <col min="5881" max="5881" width="2.375" style="35" customWidth="1"/>
    <col min="5882" max="5882" width="23.5" style="35" customWidth="1"/>
    <col min="5883" max="5883" width="7.875" style="35" customWidth="1"/>
    <col min="5884" max="5884" width="8.125" style="35" customWidth="1"/>
    <col min="5885" max="5886" width="9" style="35"/>
    <col min="5887" max="5887" width="8.5" style="35" customWidth="1"/>
    <col min="5888" max="5888" width="8.875" style="35" customWidth="1"/>
    <col min="5889" max="5889" width="9.75" style="35" customWidth="1"/>
    <col min="5890" max="5890" width="8.625" style="35" customWidth="1"/>
    <col min="5891" max="5891" width="8.125" style="35" customWidth="1"/>
    <col min="5892" max="5892" width="8.75" style="35" customWidth="1"/>
    <col min="5893" max="5893" width="9" style="35"/>
    <col min="5894" max="5894" width="7.625" style="35" customWidth="1"/>
    <col min="5895" max="5895" width="9.375" style="35" customWidth="1"/>
    <col min="5896" max="5896" width="10.25" style="35" customWidth="1"/>
    <col min="5897" max="5897" width="8.875" style="35" customWidth="1"/>
    <col min="5898" max="6136" width="9" style="35"/>
    <col min="6137" max="6137" width="2.375" style="35" customWidth="1"/>
    <col min="6138" max="6138" width="23.5" style="35" customWidth="1"/>
    <col min="6139" max="6139" width="7.875" style="35" customWidth="1"/>
    <col min="6140" max="6140" width="8.125" style="35" customWidth="1"/>
    <col min="6141" max="6142" width="9" style="35"/>
    <col min="6143" max="6143" width="8.5" style="35" customWidth="1"/>
    <col min="6144" max="6144" width="8.875" style="35" customWidth="1"/>
    <col min="6145" max="6145" width="9.75" style="35" customWidth="1"/>
    <col min="6146" max="6146" width="8.625" style="35" customWidth="1"/>
    <col min="6147" max="6147" width="8.125" style="35" customWidth="1"/>
    <col min="6148" max="6148" width="8.75" style="35" customWidth="1"/>
    <col min="6149" max="6149" width="9" style="35"/>
    <col min="6150" max="6150" width="7.625" style="35" customWidth="1"/>
    <col min="6151" max="6151" width="9.375" style="35" customWidth="1"/>
    <col min="6152" max="6152" width="10.25" style="35" customWidth="1"/>
    <col min="6153" max="6153" width="8.875" style="35" customWidth="1"/>
    <col min="6154" max="6392" width="9" style="35"/>
    <col min="6393" max="6393" width="2.375" style="35" customWidth="1"/>
    <col min="6394" max="6394" width="23.5" style="35" customWidth="1"/>
    <col min="6395" max="6395" width="7.875" style="35" customWidth="1"/>
    <col min="6396" max="6396" width="8.125" style="35" customWidth="1"/>
    <col min="6397" max="6398" width="9" style="35"/>
    <col min="6399" max="6399" width="8.5" style="35" customWidth="1"/>
    <col min="6400" max="6400" width="8.875" style="35" customWidth="1"/>
    <col min="6401" max="6401" width="9.75" style="35" customWidth="1"/>
    <col min="6402" max="6402" width="8.625" style="35" customWidth="1"/>
    <col min="6403" max="6403" width="8.125" style="35" customWidth="1"/>
    <col min="6404" max="6404" width="8.75" style="35" customWidth="1"/>
    <col min="6405" max="6405" width="9" style="35"/>
    <col min="6406" max="6406" width="7.625" style="35" customWidth="1"/>
    <col min="6407" max="6407" width="9.375" style="35" customWidth="1"/>
    <col min="6408" max="6408" width="10.25" style="35" customWidth="1"/>
    <col min="6409" max="6409" width="8.875" style="35" customWidth="1"/>
    <col min="6410" max="6648" width="9" style="35"/>
    <col min="6649" max="6649" width="2.375" style="35" customWidth="1"/>
    <col min="6650" max="6650" width="23.5" style="35" customWidth="1"/>
    <col min="6651" max="6651" width="7.875" style="35" customWidth="1"/>
    <col min="6652" max="6652" width="8.125" style="35" customWidth="1"/>
    <col min="6653" max="6654" width="9" style="35"/>
    <col min="6655" max="6655" width="8.5" style="35" customWidth="1"/>
    <col min="6656" max="6656" width="8.875" style="35" customWidth="1"/>
    <col min="6657" max="6657" width="9.75" style="35" customWidth="1"/>
    <col min="6658" max="6658" width="8.625" style="35" customWidth="1"/>
    <col min="6659" max="6659" width="8.125" style="35" customWidth="1"/>
    <col min="6660" max="6660" width="8.75" style="35" customWidth="1"/>
    <col min="6661" max="6661" width="9" style="35"/>
    <col min="6662" max="6662" width="7.625" style="35" customWidth="1"/>
    <col min="6663" max="6663" width="9.375" style="35" customWidth="1"/>
    <col min="6664" max="6664" width="10.25" style="35" customWidth="1"/>
    <col min="6665" max="6665" width="8.875" style="35" customWidth="1"/>
    <col min="6666" max="6904" width="9" style="35"/>
    <col min="6905" max="6905" width="2.375" style="35" customWidth="1"/>
    <col min="6906" max="6906" width="23.5" style="35" customWidth="1"/>
    <col min="6907" max="6907" width="7.875" style="35" customWidth="1"/>
    <col min="6908" max="6908" width="8.125" style="35" customWidth="1"/>
    <col min="6909" max="6910" width="9" style="35"/>
    <col min="6911" max="6911" width="8.5" style="35" customWidth="1"/>
    <col min="6912" max="6912" width="8.875" style="35" customWidth="1"/>
    <col min="6913" max="6913" width="9.75" style="35" customWidth="1"/>
    <col min="6914" max="6914" width="8.625" style="35" customWidth="1"/>
    <col min="6915" max="6915" width="8.125" style="35" customWidth="1"/>
    <col min="6916" max="6916" width="8.75" style="35" customWidth="1"/>
    <col min="6917" max="6917" width="9" style="35"/>
    <col min="6918" max="6918" width="7.625" style="35" customWidth="1"/>
    <col min="6919" max="6919" width="9.375" style="35" customWidth="1"/>
    <col min="6920" max="6920" width="10.25" style="35" customWidth="1"/>
    <col min="6921" max="6921" width="8.875" style="35" customWidth="1"/>
    <col min="6922" max="7160" width="9" style="35"/>
    <col min="7161" max="7161" width="2.375" style="35" customWidth="1"/>
    <col min="7162" max="7162" width="23.5" style="35" customWidth="1"/>
    <col min="7163" max="7163" width="7.875" style="35" customWidth="1"/>
    <col min="7164" max="7164" width="8.125" style="35" customWidth="1"/>
    <col min="7165" max="7166" width="9" style="35"/>
    <col min="7167" max="7167" width="8.5" style="35" customWidth="1"/>
    <col min="7168" max="7168" width="8.875" style="35" customWidth="1"/>
    <col min="7169" max="7169" width="9.75" style="35" customWidth="1"/>
    <col min="7170" max="7170" width="8.625" style="35" customWidth="1"/>
    <col min="7171" max="7171" width="8.125" style="35" customWidth="1"/>
    <col min="7172" max="7172" width="8.75" style="35" customWidth="1"/>
    <col min="7173" max="7173" width="9" style="35"/>
    <col min="7174" max="7174" width="7.625" style="35" customWidth="1"/>
    <col min="7175" max="7175" width="9.375" style="35" customWidth="1"/>
    <col min="7176" max="7176" width="10.25" style="35" customWidth="1"/>
    <col min="7177" max="7177" width="8.875" style="35" customWidth="1"/>
    <col min="7178" max="7416" width="9" style="35"/>
    <col min="7417" max="7417" width="2.375" style="35" customWidth="1"/>
    <col min="7418" max="7418" width="23.5" style="35" customWidth="1"/>
    <col min="7419" max="7419" width="7.875" style="35" customWidth="1"/>
    <col min="7420" max="7420" width="8.125" style="35" customWidth="1"/>
    <col min="7421" max="7422" width="9" style="35"/>
    <col min="7423" max="7423" width="8.5" style="35" customWidth="1"/>
    <col min="7424" max="7424" width="8.875" style="35" customWidth="1"/>
    <col min="7425" max="7425" width="9.75" style="35" customWidth="1"/>
    <col min="7426" max="7426" width="8.625" style="35" customWidth="1"/>
    <col min="7427" max="7427" width="8.125" style="35" customWidth="1"/>
    <col min="7428" max="7428" width="8.75" style="35" customWidth="1"/>
    <col min="7429" max="7429" width="9" style="35"/>
    <col min="7430" max="7430" width="7.625" style="35" customWidth="1"/>
    <col min="7431" max="7431" width="9.375" style="35" customWidth="1"/>
    <col min="7432" max="7432" width="10.25" style="35" customWidth="1"/>
    <col min="7433" max="7433" width="8.875" style="35" customWidth="1"/>
    <col min="7434" max="7672" width="9" style="35"/>
    <col min="7673" max="7673" width="2.375" style="35" customWidth="1"/>
    <col min="7674" max="7674" width="23.5" style="35" customWidth="1"/>
    <col min="7675" max="7675" width="7.875" style="35" customWidth="1"/>
    <col min="7676" max="7676" width="8.125" style="35" customWidth="1"/>
    <col min="7677" max="7678" width="9" style="35"/>
    <col min="7679" max="7679" width="8.5" style="35" customWidth="1"/>
    <col min="7680" max="7680" width="8.875" style="35" customWidth="1"/>
    <col min="7681" max="7681" width="9.75" style="35" customWidth="1"/>
    <col min="7682" max="7682" width="8.625" style="35" customWidth="1"/>
    <col min="7683" max="7683" width="8.125" style="35" customWidth="1"/>
    <col min="7684" max="7684" width="8.75" style="35" customWidth="1"/>
    <col min="7685" max="7685" width="9" style="35"/>
    <col min="7686" max="7686" width="7.625" style="35" customWidth="1"/>
    <col min="7687" max="7687" width="9.375" style="35" customWidth="1"/>
    <col min="7688" max="7688" width="10.25" style="35" customWidth="1"/>
    <col min="7689" max="7689" width="8.875" style="35" customWidth="1"/>
    <col min="7690" max="7928" width="9" style="35"/>
    <col min="7929" max="7929" width="2.375" style="35" customWidth="1"/>
    <col min="7930" max="7930" width="23.5" style="35" customWidth="1"/>
    <col min="7931" max="7931" width="7.875" style="35" customWidth="1"/>
    <col min="7932" max="7932" width="8.125" style="35" customWidth="1"/>
    <col min="7933" max="7934" width="9" style="35"/>
    <col min="7935" max="7935" width="8.5" style="35" customWidth="1"/>
    <col min="7936" max="7936" width="8.875" style="35" customWidth="1"/>
    <col min="7937" max="7937" width="9.75" style="35" customWidth="1"/>
    <col min="7938" max="7938" width="8.625" style="35" customWidth="1"/>
    <col min="7939" max="7939" width="8.125" style="35" customWidth="1"/>
    <col min="7940" max="7940" width="8.75" style="35" customWidth="1"/>
    <col min="7941" max="7941" width="9" style="35"/>
    <col min="7942" max="7942" width="7.625" style="35" customWidth="1"/>
    <col min="7943" max="7943" width="9.375" style="35" customWidth="1"/>
    <col min="7944" max="7944" width="10.25" style="35" customWidth="1"/>
    <col min="7945" max="7945" width="8.875" style="35" customWidth="1"/>
    <col min="7946" max="8184" width="9" style="35"/>
    <col min="8185" max="8185" width="2.375" style="35" customWidth="1"/>
    <col min="8186" max="8186" width="23.5" style="35" customWidth="1"/>
    <col min="8187" max="8187" width="7.875" style="35" customWidth="1"/>
    <col min="8188" max="8188" width="8.125" style="35" customWidth="1"/>
    <col min="8189" max="8190" width="9" style="35"/>
    <col min="8191" max="8191" width="8.5" style="35" customWidth="1"/>
    <col min="8192" max="8192" width="8.875" style="35" customWidth="1"/>
    <col min="8193" max="8193" width="9.75" style="35" customWidth="1"/>
    <col min="8194" max="8194" width="8.625" style="35" customWidth="1"/>
    <col min="8195" max="8195" width="8.125" style="35" customWidth="1"/>
    <col min="8196" max="8196" width="8.75" style="35" customWidth="1"/>
    <col min="8197" max="8197" width="9" style="35"/>
    <col min="8198" max="8198" width="7.625" style="35" customWidth="1"/>
    <col min="8199" max="8199" width="9.375" style="35" customWidth="1"/>
    <col min="8200" max="8200" width="10.25" style="35" customWidth="1"/>
    <col min="8201" max="8201" width="8.875" style="35" customWidth="1"/>
    <col min="8202" max="8440" width="9" style="35"/>
    <col min="8441" max="8441" width="2.375" style="35" customWidth="1"/>
    <col min="8442" max="8442" width="23.5" style="35" customWidth="1"/>
    <col min="8443" max="8443" width="7.875" style="35" customWidth="1"/>
    <col min="8444" max="8444" width="8.125" style="35" customWidth="1"/>
    <col min="8445" max="8446" width="9" style="35"/>
    <col min="8447" max="8447" width="8.5" style="35" customWidth="1"/>
    <col min="8448" max="8448" width="8.875" style="35" customWidth="1"/>
    <col min="8449" max="8449" width="9.75" style="35" customWidth="1"/>
    <col min="8450" max="8450" width="8.625" style="35" customWidth="1"/>
    <col min="8451" max="8451" width="8.125" style="35" customWidth="1"/>
    <col min="8452" max="8452" width="8.75" style="35" customWidth="1"/>
    <col min="8453" max="8453" width="9" style="35"/>
    <col min="8454" max="8454" width="7.625" style="35" customWidth="1"/>
    <col min="8455" max="8455" width="9.375" style="35" customWidth="1"/>
    <col min="8456" max="8456" width="10.25" style="35" customWidth="1"/>
    <col min="8457" max="8457" width="8.875" style="35" customWidth="1"/>
    <col min="8458" max="8696" width="9" style="35"/>
    <col min="8697" max="8697" width="2.375" style="35" customWidth="1"/>
    <col min="8698" max="8698" width="23.5" style="35" customWidth="1"/>
    <col min="8699" max="8699" width="7.875" style="35" customWidth="1"/>
    <col min="8700" max="8700" width="8.125" style="35" customWidth="1"/>
    <col min="8701" max="8702" width="9" style="35"/>
    <col min="8703" max="8703" width="8.5" style="35" customWidth="1"/>
    <col min="8704" max="8704" width="8.875" style="35" customWidth="1"/>
    <col min="8705" max="8705" width="9.75" style="35" customWidth="1"/>
    <col min="8706" max="8706" width="8.625" style="35" customWidth="1"/>
    <col min="8707" max="8707" width="8.125" style="35" customWidth="1"/>
    <col min="8708" max="8708" width="8.75" style="35" customWidth="1"/>
    <col min="8709" max="8709" width="9" style="35"/>
    <col min="8710" max="8710" width="7.625" style="35" customWidth="1"/>
    <col min="8711" max="8711" width="9.375" style="35" customWidth="1"/>
    <col min="8712" max="8712" width="10.25" style="35" customWidth="1"/>
    <col min="8713" max="8713" width="8.875" style="35" customWidth="1"/>
    <col min="8714" max="8952" width="9" style="35"/>
    <col min="8953" max="8953" width="2.375" style="35" customWidth="1"/>
    <col min="8954" max="8954" width="23.5" style="35" customWidth="1"/>
    <col min="8955" max="8955" width="7.875" style="35" customWidth="1"/>
    <col min="8956" max="8956" width="8.125" style="35" customWidth="1"/>
    <col min="8957" max="8958" width="9" style="35"/>
    <col min="8959" max="8959" width="8.5" style="35" customWidth="1"/>
    <col min="8960" max="8960" width="8.875" style="35" customWidth="1"/>
    <col min="8961" max="8961" width="9.75" style="35" customWidth="1"/>
    <col min="8962" max="8962" width="8.625" style="35" customWidth="1"/>
    <col min="8963" max="8963" width="8.125" style="35" customWidth="1"/>
    <col min="8964" max="8964" width="8.75" style="35" customWidth="1"/>
    <col min="8965" max="8965" width="9" style="35"/>
    <col min="8966" max="8966" width="7.625" style="35" customWidth="1"/>
    <col min="8967" max="8967" width="9.375" style="35" customWidth="1"/>
    <col min="8968" max="8968" width="10.25" style="35" customWidth="1"/>
    <col min="8969" max="8969" width="8.875" style="35" customWidth="1"/>
    <col min="8970" max="9208" width="9" style="35"/>
    <col min="9209" max="9209" width="2.375" style="35" customWidth="1"/>
    <col min="9210" max="9210" width="23.5" style="35" customWidth="1"/>
    <col min="9211" max="9211" width="7.875" style="35" customWidth="1"/>
    <col min="9212" max="9212" width="8.125" style="35" customWidth="1"/>
    <col min="9213" max="9214" width="9" style="35"/>
    <col min="9215" max="9215" width="8.5" style="35" customWidth="1"/>
    <col min="9216" max="9216" width="8.875" style="35" customWidth="1"/>
    <col min="9217" max="9217" width="9.75" style="35" customWidth="1"/>
    <col min="9218" max="9218" width="8.625" style="35" customWidth="1"/>
    <col min="9219" max="9219" width="8.125" style="35" customWidth="1"/>
    <col min="9220" max="9220" width="8.75" style="35" customWidth="1"/>
    <col min="9221" max="9221" width="9" style="35"/>
    <col min="9222" max="9222" width="7.625" style="35" customWidth="1"/>
    <col min="9223" max="9223" width="9.375" style="35" customWidth="1"/>
    <col min="9224" max="9224" width="10.25" style="35" customWidth="1"/>
    <col min="9225" max="9225" width="8.875" style="35" customWidth="1"/>
    <col min="9226" max="9464" width="9" style="35"/>
    <col min="9465" max="9465" width="2.375" style="35" customWidth="1"/>
    <col min="9466" max="9466" width="23.5" style="35" customWidth="1"/>
    <col min="9467" max="9467" width="7.875" style="35" customWidth="1"/>
    <col min="9468" max="9468" width="8.125" style="35" customWidth="1"/>
    <col min="9469" max="9470" width="9" style="35"/>
    <col min="9471" max="9471" width="8.5" style="35" customWidth="1"/>
    <col min="9472" max="9472" width="8.875" style="35" customWidth="1"/>
    <col min="9473" max="9473" width="9.75" style="35" customWidth="1"/>
    <col min="9474" max="9474" width="8.625" style="35" customWidth="1"/>
    <col min="9475" max="9475" width="8.125" style="35" customWidth="1"/>
    <col min="9476" max="9476" width="8.75" style="35" customWidth="1"/>
    <col min="9477" max="9477" width="9" style="35"/>
    <col min="9478" max="9478" width="7.625" style="35" customWidth="1"/>
    <col min="9479" max="9479" width="9.375" style="35" customWidth="1"/>
    <col min="9480" max="9480" width="10.25" style="35" customWidth="1"/>
    <col min="9481" max="9481" width="8.875" style="35" customWidth="1"/>
    <col min="9482" max="9720" width="9" style="35"/>
    <col min="9721" max="9721" width="2.375" style="35" customWidth="1"/>
    <col min="9722" max="9722" width="23.5" style="35" customWidth="1"/>
    <col min="9723" max="9723" width="7.875" style="35" customWidth="1"/>
    <col min="9724" max="9724" width="8.125" style="35" customWidth="1"/>
    <col min="9725" max="9726" width="9" style="35"/>
    <col min="9727" max="9727" width="8.5" style="35" customWidth="1"/>
    <col min="9728" max="9728" width="8.875" style="35" customWidth="1"/>
    <col min="9729" max="9729" width="9.75" style="35" customWidth="1"/>
    <col min="9730" max="9730" width="8.625" style="35" customWidth="1"/>
    <col min="9731" max="9731" width="8.125" style="35" customWidth="1"/>
    <col min="9732" max="9732" width="8.75" style="35" customWidth="1"/>
    <col min="9733" max="9733" width="9" style="35"/>
    <col min="9734" max="9734" width="7.625" style="35" customWidth="1"/>
    <col min="9735" max="9735" width="9.375" style="35" customWidth="1"/>
    <col min="9736" max="9736" width="10.25" style="35" customWidth="1"/>
    <col min="9737" max="9737" width="8.875" style="35" customWidth="1"/>
    <col min="9738" max="9976" width="9" style="35"/>
    <col min="9977" max="9977" width="2.375" style="35" customWidth="1"/>
    <col min="9978" max="9978" width="23.5" style="35" customWidth="1"/>
    <col min="9979" max="9979" width="7.875" style="35" customWidth="1"/>
    <col min="9980" max="9980" width="8.125" style="35" customWidth="1"/>
    <col min="9981" max="9982" width="9" style="35"/>
    <col min="9983" max="9983" width="8.5" style="35" customWidth="1"/>
    <col min="9984" max="9984" width="8.875" style="35" customWidth="1"/>
    <col min="9985" max="9985" width="9.75" style="35" customWidth="1"/>
    <col min="9986" max="9986" width="8.625" style="35" customWidth="1"/>
    <col min="9987" max="9987" width="8.125" style="35" customWidth="1"/>
    <col min="9988" max="9988" width="8.75" style="35" customWidth="1"/>
    <col min="9989" max="9989" width="9" style="35"/>
    <col min="9990" max="9990" width="7.625" style="35" customWidth="1"/>
    <col min="9991" max="9991" width="9.375" style="35" customWidth="1"/>
    <col min="9992" max="9992" width="10.25" style="35" customWidth="1"/>
    <col min="9993" max="9993" width="8.875" style="35" customWidth="1"/>
    <col min="9994" max="10232" width="9" style="35"/>
    <col min="10233" max="10233" width="2.375" style="35" customWidth="1"/>
    <col min="10234" max="10234" width="23.5" style="35" customWidth="1"/>
    <col min="10235" max="10235" width="7.875" style="35" customWidth="1"/>
    <col min="10236" max="10236" width="8.125" style="35" customWidth="1"/>
    <col min="10237" max="10238" width="9" style="35"/>
    <col min="10239" max="10239" width="8.5" style="35" customWidth="1"/>
    <col min="10240" max="10240" width="8.875" style="35" customWidth="1"/>
    <col min="10241" max="10241" width="9.75" style="35" customWidth="1"/>
    <col min="10242" max="10242" width="8.625" style="35" customWidth="1"/>
    <col min="10243" max="10243" width="8.125" style="35" customWidth="1"/>
    <col min="10244" max="10244" width="8.75" style="35" customWidth="1"/>
    <col min="10245" max="10245" width="9" style="35"/>
    <col min="10246" max="10246" width="7.625" style="35" customWidth="1"/>
    <col min="10247" max="10247" width="9.375" style="35" customWidth="1"/>
    <col min="10248" max="10248" width="10.25" style="35" customWidth="1"/>
    <col min="10249" max="10249" width="8.875" style="35" customWidth="1"/>
    <col min="10250" max="10488" width="9" style="35"/>
    <col min="10489" max="10489" width="2.375" style="35" customWidth="1"/>
    <col min="10490" max="10490" width="23.5" style="35" customWidth="1"/>
    <col min="10491" max="10491" width="7.875" style="35" customWidth="1"/>
    <col min="10492" max="10492" width="8.125" style="35" customWidth="1"/>
    <col min="10493" max="10494" width="9" style="35"/>
    <col min="10495" max="10495" width="8.5" style="35" customWidth="1"/>
    <col min="10496" max="10496" width="8.875" style="35" customWidth="1"/>
    <col min="10497" max="10497" width="9.75" style="35" customWidth="1"/>
    <col min="10498" max="10498" width="8.625" style="35" customWidth="1"/>
    <col min="10499" max="10499" width="8.125" style="35" customWidth="1"/>
    <col min="10500" max="10500" width="8.75" style="35" customWidth="1"/>
    <col min="10501" max="10501" width="9" style="35"/>
    <col min="10502" max="10502" width="7.625" style="35" customWidth="1"/>
    <col min="10503" max="10503" width="9.375" style="35" customWidth="1"/>
    <col min="10504" max="10504" width="10.25" style="35" customWidth="1"/>
    <col min="10505" max="10505" width="8.875" style="35" customWidth="1"/>
    <col min="10506" max="10744" width="9" style="35"/>
    <col min="10745" max="10745" width="2.375" style="35" customWidth="1"/>
    <col min="10746" max="10746" width="23.5" style="35" customWidth="1"/>
    <col min="10747" max="10747" width="7.875" style="35" customWidth="1"/>
    <col min="10748" max="10748" width="8.125" style="35" customWidth="1"/>
    <col min="10749" max="10750" width="9" style="35"/>
    <col min="10751" max="10751" width="8.5" style="35" customWidth="1"/>
    <col min="10752" max="10752" width="8.875" style="35" customWidth="1"/>
    <col min="10753" max="10753" width="9.75" style="35" customWidth="1"/>
    <col min="10754" max="10754" width="8.625" style="35" customWidth="1"/>
    <col min="10755" max="10755" width="8.125" style="35" customWidth="1"/>
    <col min="10756" max="10756" width="8.75" style="35" customWidth="1"/>
    <col min="10757" max="10757" width="9" style="35"/>
    <col min="10758" max="10758" width="7.625" style="35" customWidth="1"/>
    <col min="10759" max="10759" width="9.375" style="35" customWidth="1"/>
    <col min="10760" max="10760" width="10.25" style="35" customWidth="1"/>
    <col min="10761" max="10761" width="8.875" style="35" customWidth="1"/>
    <col min="10762" max="11000" width="9" style="35"/>
    <col min="11001" max="11001" width="2.375" style="35" customWidth="1"/>
    <col min="11002" max="11002" width="23.5" style="35" customWidth="1"/>
    <col min="11003" max="11003" width="7.875" style="35" customWidth="1"/>
    <col min="11004" max="11004" width="8.125" style="35" customWidth="1"/>
    <col min="11005" max="11006" width="9" style="35"/>
    <col min="11007" max="11007" width="8.5" style="35" customWidth="1"/>
    <col min="11008" max="11008" width="8.875" style="35" customWidth="1"/>
    <col min="11009" max="11009" width="9.75" style="35" customWidth="1"/>
    <col min="11010" max="11010" width="8.625" style="35" customWidth="1"/>
    <col min="11011" max="11011" width="8.125" style="35" customWidth="1"/>
    <col min="11012" max="11012" width="8.75" style="35" customWidth="1"/>
    <col min="11013" max="11013" width="9" style="35"/>
    <col min="11014" max="11014" width="7.625" style="35" customWidth="1"/>
    <col min="11015" max="11015" width="9.375" style="35" customWidth="1"/>
    <col min="11016" max="11016" width="10.25" style="35" customWidth="1"/>
    <col min="11017" max="11017" width="8.875" style="35" customWidth="1"/>
    <col min="11018" max="11256" width="9" style="35"/>
    <col min="11257" max="11257" width="2.375" style="35" customWidth="1"/>
    <col min="11258" max="11258" width="23.5" style="35" customWidth="1"/>
    <col min="11259" max="11259" width="7.875" style="35" customWidth="1"/>
    <col min="11260" max="11260" width="8.125" style="35" customWidth="1"/>
    <col min="11261" max="11262" width="9" style="35"/>
    <col min="11263" max="11263" width="8.5" style="35" customWidth="1"/>
    <col min="11264" max="11264" width="8.875" style="35" customWidth="1"/>
    <col min="11265" max="11265" width="9.75" style="35" customWidth="1"/>
    <col min="11266" max="11266" width="8.625" style="35" customWidth="1"/>
    <col min="11267" max="11267" width="8.125" style="35" customWidth="1"/>
    <col min="11268" max="11268" width="8.75" style="35" customWidth="1"/>
    <col min="11269" max="11269" width="9" style="35"/>
    <col min="11270" max="11270" width="7.625" style="35" customWidth="1"/>
    <col min="11271" max="11271" width="9.375" style="35" customWidth="1"/>
    <col min="11272" max="11272" width="10.25" style="35" customWidth="1"/>
    <col min="11273" max="11273" width="8.875" style="35" customWidth="1"/>
    <col min="11274" max="11512" width="9" style="35"/>
    <col min="11513" max="11513" width="2.375" style="35" customWidth="1"/>
    <col min="11514" max="11514" width="23.5" style="35" customWidth="1"/>
    <col min="11515" max="11515" width="7.875" style="35" customWidth="1"/>
    <col min="11516" max="11516" width="8.125" style="35" customWidth="1"/>
    <col min="11517" max="11518" width="9" style="35"/>
    <col min="11519" max="11519" width="8.5" style="35" customWidth="1"/>
    <col min="11520" max="11520" width="8.875" style="35" customWidth="1"/>
    <col min="11521" max="11521" width="9.75" style="35" customWidth="1"/>
    <col min="11522" max="11522" width="8.625" style="35" customWidth="1"/>
    <col min="11523" max="11523" width="8.125" style="35" customWidth="1"/>
    <col min="11524" max="11524" width="8.75" style="35" customWidth="1"/>
    <col min="11525" max="11525" width="9" style="35"/>
    <col min="11526" max="11526" width="7.625" style="35" customWidth="1"/>
    <col min="11527" max="11527" width="9.375" style="35" customWidth="1"/>
    <col min="11528" max="11528" width="10.25" style="35" customWidth="1"/>
    <col min="11529" max="11529" width="8.875" style="35" customWidth="1"/>
    <col min="11530" max="11768" width="9" style="35"/>
    <col min="11769" max="11769" width="2.375" style="35" customWidth="1"/>
    <col min="11770" max="11770" width="23.5" style="35" customWidth="1"/>
    <col min="11771" max="11771" width="7.875" style="35" customWidth="1"/>
    <col min="11772" max="11772" width="8.125" style="35" customWidth="1"/>
    <col min="11773" max="11774" width="9" style="35"/>
    <col min="11775" max="11775" width="8.5" style="35" customWidth="1"/>
    <col min="11776" max="11776" width="8.875" style="35" customWidth="1"/>
    <col min="11777" max="11777" width="9.75" style="35" customWidth="1"/>
    <col min="11778" max="11778" width="8.625" style="35" customWidth="1"/>
    <col min="11779" max="11779" width="8.125" style="35" customWidth="1"/>
    <col min="11780" max="11780" width="8.75" style="35" customWidth="1"/>
    <col min="11781" max="11781" width="9" style="35"/>
    <col min="11782" max="11782" width="7.625" style="35" customWidth="1"/>
    <col min="11783" max="11783" width="9.375" style="35" customWidth="1"/>
    <col min="11784" max="11784" width="10.25" style="35" customWidth="1"/>
    <col min="11785" max="11785" width="8.875" style="35" customWidth="1"/>
    <col min="11786" max="12024" width="9" style="35"/>
    <col min="12025" max="12025" width="2.375" style="35" customWidth="1"/>
    <col min="12026" max="12026" width="23.5" style="35" customWidth="1"/>
    <col min="12027" max="12027" width="7.875" style="35" customWidth="1"/>
    <col min="12028" max="12028" width="8.125" style="35" customWidth="1"/>
    <col min="12029" max="12030" width="9" style="35"/>
    <col min="12031" max="12031" width="8.5" style="35" customWidth="1"/>
    <col min="12032" max="12032" width="8.875" style="35" customWidth="1"/>
    <col min="12033" max="12033" width="9.75" style="35" customWidth="1"/>
    <col min="12034" max="12034" width="8.625" style="35" customWidth="1"/>
    <col min="12035" max="12035" width="8.125" style="35" customWidth="1"/>
    <col min="12036" max="12036" width="8.75" style="35" customWidth="1"/>
    <col min="12037" max="12037" width="9" style="35"/>
    <col min="12038" max="12038" width="7.625" style="35" customWidth="1"/>
    <col min="12039" max="12039" width="9.375" style="35" customWidth="1"/>
    <col min="12040" max="12040" width="10.25" style="35" customWidth="1"/>
    <col min="12041" max="12041" width="8.875" style="35" customWidth="1"/>
    <col min="12042" max="12280" width="9" style="35"/>
    <col min="12281" max="12281" width="2.375" style="35" customWidth="1"/>
    <col min="12282" max="12282" width="23.5" style="35" customWidth="1"/>
    <col min="12283" max="12283" width="7.875" style="35" customWidth="1"/>
    <col min="12284" max="12284" width="8.125" style="35" customWidth="1"/>
    <col min="12285" max="12286" width="9" style="35"/>
    <col min="12287" max="12287" width="8.5" style="35" customWidth="1"/>
    <col min="12288" max="12288" width="8.875" style="35" customWidth="1"/>
    <col min="12289" max="12289" width="9.75" style="35" customWidth="1"/>
    <col min="12290" max="12290" width="8.625" style="35" customWidth="1"/>
    <col min="12291" max="12291" width="8.125" style="35" customWidth="1"/>
    <col min="12292" max="12292" width="8.75" style="35" customWidth="1"/>
    <col min="12293" max="12293" width="9" style="35"/>
    <col min="12294" max="12294" width="7.625" style="35" customWidth="1"/>
    <col min="12295" max="12295" width="9.375" style="35" customWidth="1"/>
    <col min="12296" max="12296" width="10.25" style="35" customWidth="1"/>
    <col min="12297" max="12297" width="8.875" style="35" customWidth="1"/>
    <col min="12298" max="12536" width="9" style="35"/>
    <col min="12537" max="12537" width="2.375" style="35" customWidth="1"/>
    <col min="12538" max="12538" width="23.5" style="35" customWidth="1"/>
    <col min="12539" max="12539" width="7.875" style="35" customWidth="1"/>
    <col min="12540" max="12540" width="8.125" style="35" customWidth="1"/>
    <col min="12541" max="12542" width="9" style="35"/>
    <col min="12543" max="12543" width="8.5" style="35" customWidth="1"/>
    <col min="12544" max="12544" width="8.875" style="35" customWidth="1"/>
    <col min="12545" max="12545" width="9.75" style="35" customWidth="1"/>
    <col min="12546" max="12546" width="8.625" style="35" customWidth="1"/>
    <col min="12547" max="12547" width="8.125" style="35" customWidth="1"/>
    <col min="12548" max="12548" width="8.75" style="35" customWidth="1"/>
    <col min="12549" max="12549" width="9" style="35"/>
    <col min="12550" max="12550" width="7.625" style="35" customWidth="1"/>
    <col min="12551" max="12551" width="9.375" style="35" customWidth="1"/>
    <col min="12552" max="12552" width="10.25" style="35" customWidth="1"/>
    <col min="12553" max="12553" width="8.875" style="35" customWidth="1"/>
    <col min="12554" max="12792" width="9" style="35"/>
    <col min="12793" max="12793" width="2.375" style="35" customWidth="1"/>
    <col min="12794" max="12794" width="23.5" style="35" customWidth="1"/>
    <col min="12795" max="12795" width="7.875" style="35" customWidth="1"/>
    <col min="12796" max="12796" width="8.125" style="35" customWidth="1"/>
    <col min="12797" max="12798" width="9" style="35"/>
    <col min="12799" max="12799" width="8.5" style="35" customWidth="1"/>
    <col min="12800" max="12800" width="8.875" style="35" customWidth="1"/>
    <col min="12801" max="12801" width="9.75" style="35" customWidth="1"/>
    <col min="12802" max="12802" width="8.625" style="35" customWidth="1"/>
    <col min="12803" max="12803" width="8.125" style="35" customWidth="1"/>
    <col min="12804" max="12804" width="8.75" style="35" customWidth="1"/>
    <col min="12805" max="12805" width="9" style="35"/>
    <col min="12806" max="12806" width="7.625" style="35" customWidth="1"/>
    <col min="12807" max="12807" width="9.375" style="35" customWidth="1"/>
    <col min="12808" max="12808" width="10.25" style="35" customWidth="1"/>
    <col min="12809" max="12809" width="8.875" style="35" customWidth="1"/>
    <col min="12810" max="13048" width="9" style="35"/>
    <col min="13049" max="13049" width="2.375" style="35" customWidth="1"/>
    <col min="13050" max="13050" width="23.5" style="35" customWidth="1"/>
    <col min="13051" max="13051" width="7.875" style="35" customWidth="1"/>
    <col min="13052" max="13052" width="8.125" style="35" customWidth="1"/>
    <col min="13053" max="13054" width="9" style="35"/>
    <col min="13055" max="13055" width="8.5" style="35" customWidth="1"/>
    <col min="13056" max="13056" width="8.875" style="35" customWidth="1"/>
    <col min="13057" max="13057" width="9.75" style="35" customWidth="1"/>
    <col min="13058" max="13058" width="8.625" style="35" customWidth="1"/>
    <col min="13059" max="13059" width="8.125" style="35" customWidth="1"/>
    <col min="13060" max="13060" width="8.75" style="35" customWidth="1"/>
    <col min="13061" max="13061" width="9" style="35"/>
    <col min="13062" max="13062" width="7.625" style="35" customWidth="1"/>
    <col min="13063" max="13063" width="9.375" style="35" customWidth="1"/>
    <col min="13064" max="13064" width="10.25" style="35" customWidth="1"/>
    <col min="13065" max="13065" width="8.875" style="35" customWidth="1"/>
    <col min="13066" max="13304" width="9" style="35"/>
    <col min="13305" max="13305" width="2.375" style="35" customWidth="1"/>
    <col min="13306" max="13306" width="23.5" style="35" customWidth="1"/>
    <col min="13307" max="13307" width="7.875" style="35" customWidth="1"/>
    <col min="13308" max="13308" width="8.125" style="35" customWidth="1"/>
    <col min="13309" max="13310" width="9" style="35"/>
    <col min="13311" max="13311" width="8.5" style="35" customWidth="1"/>
    <col min="13312" max="13312" width="8.875" style="35" customWidth="1"/>
    <col min="13313" max="13313" width="9.75" style="35" customWidth="1"/>
    <col min="13314" max="13314" width="8.625" style="35" customWidth="1"/>
    <col min="13315" max="13315" width="8.125" style="35" customWidth="1"/>
    <col min="13316" max="13316" width="8.75" style="35" customWidth="1"/>
    <col min="13317" max="13317" width="9" style="35"/>
    <col min="13318" max="13318" width="7.625" style="35" customWidth="1"/>
    <col min="13319" max="13319" width="9.375" style="35" customWidth="1"/>
    <col min="13320" max="13320" width="10.25" style="35" customWidth="1"/>
    <col min="13321" max="13321" width="8.875" style="35" customWidth="1"/>
    <col min="13322" max="13560" width="9" style="35"/>
    <col min="13561" max="13561" width="2.375" style="35" customWidth="1"/>
    <col min="13562" max="13562" width="23.5" style="35" customWidth="1"/>
    <col min="13563" max="13563" width="7.875" style="35" customWidth="1"/>
    <col min="13564" max="13564" width="8.125" style="35" customWidth="1"/>
    <col min="13565" max="13566" width="9" style="35"/>
    <col min="13567" max="13567" width="8.5" style="35" customWidth="1"/>
    <col min="13568" max="13568" width="8.875" style="35" customWidth="1"/>
    <col min="13569" max="13569" width="9.75" style="35" customWidth="1"/>
    <col min="13570" max="13570" width="8.625" style="35" customWidth="1"/>
    <col min="13571" max="13571" width="8.125" style="35" customWidth="1"/>
    <col min="13572" max="13572" width="8.75" style="35" customWidth="1"/>
    <col min="13573" max="13573" width="9" style="35"/>
    <col min="13574" max="13574" width="7.625" style="35" customWidth="1"/>
    <col min="13575" max="13575" width="9.375" style="35" customWidth="1"/>
    <col min="13576" max="13576" width="10.25" style="35" customWidth="1"/>
    <col min="13577" max="13577" width="8.875" style="35" customWidth="1"/>
    <col min="13578" max="13816" width="9" style="35"/>
    <col min="13817" max="13817" width="2.375" style="35" customWidth="1"/>
    <col min="13818" max="13818" width="23.5" style="35" customWidth="1"/>
    <col min="13819" max="13819" width="7.875" style="35" customWidth="1"/>
    <col min="13820" max="13820" width="8.125" style="35" customWidth="1"/>
    <col min="13821" max="13822" width="9" style="35"/>
    <col min="13823" max="13823" width="8.5" style="35" customWidth="1"/>
    <col min="13824" max="13824" width="8.875" style="35" customWidth="1"/>
    <col min="13825" max="13825" width="9.75" style="35" customWidth="1"/>
    <col min="13826" max="13826" width="8.625" style="35" customWidth="1"/>
    <col min="13827" max="13827" width="8.125" style="35" customWidth="1"/>
    <col min="13828" max="13828" width="8.75" style="35" customWidth="1"/>
    <col min="13829" max="13829" width="9" style="35"/>
    <col min="13830" max="13830" width="7.625" style="35" customWidth="1"/>
    <col min="13831" max="13831" width="9.375" style="35" customWidth="1"/>
    <col min="13832" max="13832" width="10.25" style="35" customWidth="1"/>
    <col min="13833" max="13833" width="8.875" style="35" customWidth="1"/>
    <col min="13834" max="14072" width="9" style="35"/>
    <col min="14073" max="14073" width="2.375" style="35" customWidth="1"/>
    <col min="14074" max="14074" width="23.5" style="35" customWidth="1"/>
    <col min="14075" max="14075" width="7.875" style="35" customWidth="1"/>
    <col min="14076" max="14076" width="8.125" style="35" customWidth="1"/>
    <col min="14077" max="14078" width="9" style="35"/>
    <col min="14079" max="14079" width="8.5" style="35" customWidth="1"/>
    <col min="14080" max="14080" width="8.875" style="35" customWidth="1"/>
    <col min="14081" max="14081" width="9.75" style="35" customWidth="1"/>
    <col min="14082" max="14082" width="8.625" style="35" customWidth="1"/>
    <col min="14083" max="14083" width="8.125" style="35" customWidth="1"/>
    <col min="14084" max="14084" width="8.75" style="35" customWidth="1"/>
    <col min="14085" max="14085" width="9" style="35"/>
    <col min="14086" max="14086" width="7.625" style="35" customWidth="1"/>
    <col min="14087" max="14087" width="9.375" style="35" customWidth="1"/>
    <col min="14088" max="14088" width="10.25" style="35" customWidth="1"/>
    <col min="14089" max="14089" width="8.875" style="35" customWidth="1"/>
    <col min="14090" max="14328" width="9" style="35"/>
    <col min="14329" max="14329" width="2.375" style="35" customWidth="1"/>
    <col min="14330" max="14330" width="23.5" style="35" customWidth="1"/>
    <col min="14331" max="14331" width="7.875" style="35" customWidth="1"/>
    <col min="14332" max="14332" width="8.125" style="35" customWidth="1"/>
    <col min="14333" max="14334" width="9" style="35"/>
    <col min="14335" max="14335" width="8.5" style="35" customWidth="1"/>
    <col min="14336" max="14336" width="8.875" style="35" customWidth="1"/>
    <col min="14337" max="14337" width="9.75" style="35" customWidth="1"/>
    <col min="14338" max="14338" width="8.625" style="35" customWidth="1"/>
    <col min="14339" max="14339" width="8.125" style="35" customWidth="1"/>
    <col min="14340" max="14340" width="8.75" style="35" customWidth="1"/>
    <col min="14341" max="14341" width="9" style="35"/>
    <col min="14342" max="14342" width="7.625" style="35" customWidth="1"/>
    <col min="14343" max="14343" width="9.375" style="35" customWidth="1"/>
    <col min="14344" max="14344" width="10.25" style="35" customWidth="1"/>
    <col min="14345" max="14345" width="8.875" style="35" customWidth="1"/>
    <col min="14346" max="14584" width="9" style="35"/>
    <col min="14585" max="14585" width="2.375" style="35" customWidth="1"/>
    <col min="14586" max="14586" width="23.5" style="35" customWidth="1"/>
    <col min="14587" max="14587" width="7.875" style="35" customWidth="1"/>
    <col min="14588" max="14588" width="8.125" style="35" customWidth="1"/>
    <col min="14589" max="14590" width="9" style="35"/>
    <col min="14591" max="14591" width="8.5" style="35" customWidth="1"/>
    <col min="14592" max="14592" width="8.875" style="35" customWidth="1"/>
    <col min="14593" max="14593" width="9.75" style="35" customWidth="1"/>
    <col min="14594" max="14594" width="8.625" style="35" customWidth="1"/>
    <col min="14595" max="14595" width="8.125" style="35" customWidth="1"/>
    <col min="14596" max="14596" width="8.75" style="35" customWidth="1"/>
    <col min="14597" max="14597" width="9" style="35"/>
    <col min="14598" max="14598" width="7.625" style="35" customWidth="1"/>
    <col min="14599" max="14599" width="9.375" style="35" customWidth="1"/>
    <col min="14600" max="14600" width="10.25" style="35" customWidth="1"/>
    <col min="14601" max="14601" width="8.875" style="35" customWidth="1"/>
    <col min="14602" max="14840" width="9" style="35"/>
    <col min="14841" max="14841" width="2.375" style="35" customWidth="1"/>
    <col min="14842" max="14842" width="23.5" style="35" customWidth="1"/>
    <col min="14843" max="14843" width="7.875" style="35" customWidth="1"/>
    <col min="14844" max="14844" width="8.125" style="35" customWidth="1"/>
    <col min="14845" max="14846" width="9" style="35"/>
    <col min="14847" max="14847" width="8.5" style="35" customWidth="1"/>
    <col min="14848" max="14848" width="8.875" style="35" customWidth="1"/>
    <col min="14849" max="14849" width="9.75" style="35" customWidth="1"/>
    <col min="14850" max="14850" width="8.625" style="35" customWidth="1"/>
    <col min="14851" max="14851" width="8.125" style="35" customWidth="1"/>
    <col min="14852" max="14852" width="8.75" style="35" customWidth="1"/>
    <col min="14853" max="14853" width="9" style="35"/>
    <col min="14854" max="14854" width="7.625" style="35" customWidth="1"/>
    <col min="14855" max="14855" width="9.375" style="35" customWidth="1"/>
    <col min="14856" max="14856" width="10.25" style="35" customWidth="1"/>
    <col min="14857" max="14857" width="8.875" style="35" customWidth="1"/>
    <col min="14858" max="15096" width="9" style="35"/>
    <col min="15097" max="15097" width="2.375" style="35" customWidth="1"/>
    <col min="15098" max="15098" width="23.5" style="35" customWidth="1"/>
    <col min="15099" max="15099" width="7.875" style="35" customWidth="1"/>
    <col min="15100" max="15100" width="8.125" style="35" customWidth="1"/>
    <col min="15101" max="15102" width="9" style="35"/>
    <col min="15103" max="15103" width="8.5" style="35" customWidth="1"/>
    <col min="15104" max="15104" width="8.875" style="35" customWidth="1"/>
    <col min="15105" max="15105" width="9.75" style="35" customWidth="1"/>
    <col min="15106" max="15106" width="8.625" style="35" customWidth="1"/>
    <col min="15107" max="15107" width="8.125" style="35" customWidth="1"/>
    <col min="15108" max="15108" width="8.75" style="35" customWidth="1"/>
    <col min="15109" max="15109" width="9" style="35"/>
    <col min="15110" max="15110" width="7.625" style="35" customWidth="1"/>
    <col min="15111" max="15111" width="9.375" style="35" customWidth="1"/>
    <col min="15112" max="15112" width="10.25" style="35" customWidth="1"/>
    <col min="15113" max="15113" width="8.875" style="35" customWidth="1"/>
    <col min="15114" max="15352" width="9" style="35"/>
    <col min="15353" max="15353" width="2.375" style="35" customWidth="1"/>
    <col min="15354" max="15354" width="23.5" style="35" customWidth="1"/>
    <col min="15355" max="15355" width="7.875" style="35" customWidth="1"/>
    <col min="15356" max="15356" width="8.125" style="35" customWidth="1"/>
    <col min="15357" max="15358" width="9" style="35"/>
    <col min="15359" max="15359" width="8.5" style="35" customWidth="1"/>
    <col min="15360" max="15360" width="8.875" style="35" customWidth="1"/>
    <col min="15361" max="15361" width="9.75" style="35" customWidth="1"/>
    <col min="15362" max="15362" width="8.625" style="35" customWidth="1"/>
    <col min="15363" max="15363" width="8.125" style="35" customWidth="1"/>
    <col min="15364" max="15364" width="8.75" style="35" customWidth="1"/>
    <col min="15365" max="15365" width="9" style="35"/>
    <col min="15366" max="15366" width="7.625" style="35" customWidth="1"/>
    <col min="15367" max="15367" width="9.375" style="35" customWidth="1"/>
    <col min="15368" max="15368" width="10.25" style="35" customWidth="1"/>
    <col min="15369" max="15369" width="8.875" style="35" customWidth="1"/>
    <col min="15370" max="15608" width="9" style="35"/>
    <col min="15609" max="15609" width="2.375" style="35" customWidth="1"/>
    <col min="15610" max="15610" width="23.5" style="35" customWidth="1"/>
    <col min="15611" max="15611" width="7.875" style="35" customWidth="1"/>
    <col min="15612" max="15612" width="8.125" style="35" customWidth="1"/>
    <col min="15613" max="15614" width="9" style="35"/>
    <col min="15615" max="15615" width="8.5" style="35" customWidth="1"/>
    <col min="15616" max="15616" width="8.875" style="35" customWidth="1"/>
    <col min="15617" max="15617" width="9.75" style="35" customWidth="1"/>
    <col min="15618" max="15618" width="8.625" style="35" customWidth="1"/>
    <col min="15619" max="15619" width="8.125" style="35" customWidth="1"/>
    <col min="15620" max="15620" width="8.75" style="35" customWidth="1"/>
    <col min="15621" max="15621" width="9" style="35"/>
    <col min="15622" max="15622" width="7.625" style="35" customWidth="1"/>
    <col min="15623" max="15623" width="9.375" style="35" customWidth="1"/>
    <col min="15624" max="15624" width="10.25" style="35" customWidth="1"/>
    <col min="15625" max="15625" width="8.875" style="35" customWidth="1"/>
    <col min="15626" max="15864" width="9" style="35"/>
    <col min="15865" max="15865" width="2.375" style="35" customWidth="1"/>
    <col min="15866" max="15866" width="23.5" style="35" customWidth="1"/>
    <col min="15867" max="15867" width="7.875" style="35" customWidth="1"/>
    <col min="15868" max="15868" width="8.125" style="35" customWidth="1"/>
    <col min="15869" max="15870" width="9" style="35"/>
    <col min="15871" max="15871" width="8.5" style="35" customWidth="1"/>
    <col min="15872" max="15872" width="8.875" style="35" customWidth="1"/>
    <col min="15873" max="15873" width="9.75" style="35" customWidth="1"/>
    <col min="15874" max="15874" width="8.625" style="35" customWidth="1"/>
    <col min="15875" max="15875" width="8.125" style="35" customWidth="1"/>
    <col min="15876" max="15876" width="8.75" style="35" customWidth="1"/>
    <col min="15877" max="15877" width="9" style="35"/>
    <col min="15878" max="15878" width="7.625" style="35" customWidth="1"/>
    <col min="15879" max="15879" width="9.375" style="35" customWidth="1"/>
    <col min="15880" max="15880" width="10.25" style="35" customWidth="1"/>
    <col min="15881" max="15881" width="8.875" style="35" customWidth="1"/>
    <col min="15882" max="16120" width="9" style="35"/>
    <col min="16121" max="16121" width="2.375" style="35" customWidth="1"/>
    <col min="16122" max="16122" width="23.5" style="35" customWidth="1"/>
    <col min="16123" max="16123" width="7.875" style="35" customWidth="1"/>
    <col min="16124" max="16124" width="8.125" style="35" customWidth="1"/>
    <col min="16125" max="16126" width="9" style="35"/>
    <col min="16127" max="16127" width="8.5" style="35" customWidth="1"/>
    <col min="16128" max="16128" width="8.875" style="35" customWidth="1"/>
    <col min="16129" max="16129" width="9.75" style="35" customWidth="1"/>
    <col min="16130" max="16130" width="8.625" style="35" customWidth="1"/>
    <col min="16131" max="16131" width="8.125" style="35" customWidth="1"/>
    <col min="16132" max="16132" width="8.75" style="35" customWidth="1"/>
    <col min="16133" max="16133" width="9" style="35"/>
    <col min="16134" max="16134" width="7.625" style="35" customWidth="1"/>
    <col min="16135" max="16135" width="9.375" style="35" customWidth="1"/>
    <col min="16136" max="16136" width="10.25" style="35" customWidth="1"/>
    <col min="16137" max="16137" width="8.875" style="35" customWidth="1"/>
    <col min="16138" max="16384" width="9" style="35"/>
  </cols>
  <sheetData>
    <row r="1" spans="1:7" s="35" customFormat="1" ht="20.100000000000001" customHeight="1">
      <c r="A1" s="34" t="s">
        <v>229</v>
      </c>
      <c r="B1" s="34"/>
      <c r="C1" s="34"/>
      <c r="D1" s="34"/>
      <c r="E1" s="34"/>
      <c r="F1" s="34"/>
      <c r="G1" s="34"/>
    </row>
    <row r="2" spans="1:7" s="35" customFormat="1" ht="20.100000000000001" customHeight="1">
      <c r="A2" s="34" t="s">
        <v>289</v>
      </c>
      <c r="B2" s="34"/>
      <c r="C2" s="34"/>
      <c r="D2" s="34"/>
      <c r="E2" s="34"/>
      <c r="F2" s="34"/>
      <c r="G2" s="34"/>
    </row>
    <row r="3" spans="1:7" s="38" customFormat="1" ht="20.100000000000001" customHeight="1">
      <c r="A3" s="36" t="s">
        <v>230</v>
      </c>
      <c r="B3" s="36" t="s">
        <v>231</v>
      </c>
      <c r="C3" s="36" t="s">
        <v>232</v>
      </c>
      <c r="D3" s="36" t="s">
        <v>233</v>
      </c>
      <c r="E3" s="36" t="s">
        <v>234</v>
      </c>
      <c r="F3" s="36" t="s">
        <v>290</v>
      </c>
      <c r="G3" s="37" t="s">
        <v>228</v>
      </c>
    </row>
    <row r="4" spans="1:7" s="42" customFormat="1" ht="20.100000000000001" customHeight="1">
      <c r="A4" s="39">
        <v>1</v>
      </c>
      <c r="B4" s="40" t="s">
        <v>17</v>
      </c>
      <c r="C4" s="39"/>
      <c r="D4" s="39"/>
      <c r="E4" s="39"/>
      <c r="F4" s="39"/>
      <c r="G4" s="41">
        <f>SUM(G5:G18)</f>
        <v>151078.71650000001</v>
      </c>
    </row>
    <row r="5" spans="1:7" s="35" customFormat="1" ht="20.100000000000001" customHeight="1">
      <c r="A5" s="43" t="s">
        <v>18</v>
      </c>
      <c r="B5" s="44" t="s">
        <v>19</v>
      </c>
      <c r="C5" s="45">
        <v>0.3</v>
      </c>
      <c r="D5" s="45">
        <v>0.3</v>
      </c>
      <c r="E5" s="45">
        <v>0.4</v>
      </c>
      <c r="F5" s="45">
        <v>0</v>
      </c>
      <c r="G5" s="46"/>
    </row>
    <row r="6" spans="1:7" s="35" customFormat="1" ht="20.100000000000001" customHeight="1">
      <c r="A6" s="43"/>
      <c r="B6" s="44"/>
      <c r="C6" s="47">
        <f>C5*$G$6</f>
        <v>3330.8599499999996</v>
      </c>
      <c r="D6" s="47">
        <f t="shared" ref="D6:F6" si="0">D5*$G$6</f>
        <v>3330.8599499999996</v>
      </c>
      <c r="E6" s="47">
        <f t="shared" si="0"/>
        <v>4441.1465999999991</v>
      </c>
      <c r="F6" s="47">
        <f t="shared" si="0"/>
        <v>0</v>
      </c>
      <c r="G6" s="47">
        <f>'Orçamento Sintético'!M7</f>
        <v>11102.866499999998</v>
      </c>
    </row>
    <row r="7" spans="1:7" s="42" customFormat="1" ht="20.100000000000001" customHeight="1">
      <c r="A7" s="43" t="s">
        <v>38</v>
      </c>
      <c r="B7" s="44" t="s">
        <v>235</v>
      </c>
      <c r="C7" s="45">
        <v>1</v>
      </c>
      <c r="D7" s="45">
        <v>0</v>
      </c>
      <c r="E7" s="45">
        <v>0</v>
      </c>
      <c r="F7" s="45">
        <v>0</v>
      </c>
      <c r="G7" s="46"/>
    </row>
    <row r="8" spans="1:7" s="42" customFormat="1" ht="20.100000000000001" customHeight="1">
      <c r="A8" s="43"/>
      <c r="B8" s="44"/>
      <c r="C8" s="47">
        <f>C7*$G$8</f>
        <v>35698.684999999998</v>
      </c>
      <c r="D8" s="47">
        <f t="shared" ref="D8:F8" si="1">D7*$G$8</f>
        <v>0</v>
      </c>
      <c r="E8" s="47">
        <f t="shared" si="1"/>
        <v>0</v>
      </c>
      <c r="F8" s="47">
        <f t="shared" si="1"/>
        <v>0</v>
      </c>
      <c r="G8" s="47">
        <f>'Orçamento Sintético'!M13</f>
        <v>35698.684999999998</v>
      </c>
    </row>
    <row r="9" spans="1:7" s="35" customFormat="1" ht="20.100000000000001" customHeight="1">
      <c r="A9" s="43" t="s">
        <v>51</v>
      </c>
      <c r="B9" s="44" t="s">
        <v>236</v>
      </c>
      <c r="C9" s="45">
        <v>0.3</v>
      </c>
      <c r="D9" s="45">
        <v>0.7</v>
      </c>
      <c r="E9" s="45">
        <v>0</v>
      </c>
      <c r="F9" s="45">
        <v>0</v>
      </c>
      <c r="G9" s="46"/>
    </row>
    <row r="10" spans="1:7" s="35" customFormat="1" ht="20.100000000000001" customHeight="1">
      <c r="A10" s="43"/>
      <c r="B10" s="44"/>
      <c r="C10" s="47">
        <f>C9*$G$10</f>
        <v>16911.47565</v>
      </c>
      <c r="D10" s="47">
        <f t="shared" ref="D10:F10" si="2">D9*$G$10</f>
        <v>39460.109850000001</v>
      </c>
      <c r="E10" s="47">
        <f t="shared" si="2"/>
        <v>0</v>
      </c>
      <c r="F10" s="47">
        <f t="shared" si="2"/>
        <v>0</v>
      </c>
      <c r="G10" s="47">
        <f>'Orçamento Sintético'!M18</f>
        <v>56371.585500000008</v>
      </c>
    </row>
    <row r="11" spans="1:7" s="35" customFormat="1" ht="20.100000000000001" customHeight="1">
      <c r="A11" s="43" t="s">
        <v>62</v>
      </c>
      <c r="B11" s="44" t="s">
        <v>63</v>
      </c>
      <c r="C11" s="45">
        <v>0</v>
      </c>
      <c r="D11" s="45">
        <v>0.9</v>
      </c>
      <c r="E11" s="45">
        <v>0.1</v>
      </c>
      <c r="F11" s="45">
        <v>0</v>
      </c>
      <c r="G11" s="46"/>
    </row>
    <row r="12" spans="1:7" s="35" customFormat="1" ht="20.100000000000001" customHeight="1">
      <c r="A12" s="43"/>
      <c r="B12" s="44"/>
      <c r="C12" s="47">
        <f>C11*$G$12</f>
        <v>0</v>
      </c>
      <c r="D12" s="47">
        <f t="shared" ref="D12:F12" si="3">D11*$G$12</f>
        <v>10967.539050000001</v>
      </c>
      <c r="E12" s="47">
        <f t="shared" si="3"/>
        <v>1218.61545</v>
      </c>
      <c r="F12" s="47">
        <f t="shared" si="3"/>
        <v>0</v>
      </c>
      <c r="G12" s="47">
        <f>'Orçamento Sintético'!M23</f>
        <v>12186.154500000001</v>
      </c>
    </row>
    <row r="13" spans="1:7" s="42" customFormat="1" ht="20.100000000000001" customHeight="1">
      <c r="A13" s="43" t="s">
        <v>75</v>
      </c>
      <c r="B13" s="44" t="s">
        <v>76</v>
      </c>
      <c r="C13" s="45">
        <v>0.5</v>
      </c>
      <c r="D13" s="45">
        <v>0</v>
      </c>
      <c r="E13" s="45">
        <v>0.5</v>
      </c>
      <c r="F13" s="45">
        <v>0</v>
      </c>
      <c r="G13" s="46"/>
    </row>
    <row r="14" spans="1:7" s="42" customFormat="1" ht="20.100000000000001" customHeight="1">
      <c r="A14" s="43"/>
      <c r="B14" s="44"/>
      <c r="C14" s="47">
        <f>C13*$G$14</f>
        <v>491.4</v>
      </c>
      <c r="D14" s="47">
        <f t="shared" ref="D14:F14" si="4">D13*$G$14</f>
        <v>0</v>
      </c>
      <c r="E14" s="47">
        <f t="shared" si="4"/>
        <v>491.4</v>
      </c>
      <c r="F14" s="47">
        <f t="shared" si="4"/>
        <v>0</v>
      </c>
      <c r="G14" s="47">
        <f>'Orçamento Sintético'!M28</f>
        <v>982.8</v>
      </c>
    </row>
    <row r="15" spans="1:7" s="35" customFormat="1" ht="20.100000000000001" customHeight="1">
      <c r="A15" s="43" t="s">
        <v>79</v>
      </c>
      <c r="B15" s="44" t="s">
        <v>80</v>
      </c>
      <c r="C15" s="45">
        <v>0</v>
      </c>
      <c r="D15" s="45">
        <v>0.8</v>
      </c>
      <c r="E15" s="45">
        <v>0.2</v>
      </c>
      <c r="F15" s="45">
        <v>0</v>
      </c>
      <c r="G15" s="46"/>
    </row>
    <row r="16" spans="1:7" s="35" customFormat="1" ht="20.100000000000001" customHeight="1">
      <c r="A16" s="43"/>
      <c r="B16" s="44"/>
      <c r="C16" s="47">
        <f>C15*$G$16</f>
        <v>0</v>
      </c>
      <c r="D16" s="47">
        <f t="shared" ref="D16:F16" si="5">D15*$G$16</f>
        <v>18250.63</v>
      </c>
      <c r="E16" s="47">
        <f t="shared" si="5"/>
        <v>4562.6575000000003</v>
      </c>
      <c r="F16" s="47">
        <f t="shared" si="5"/>
        <v>0</v>
      </c>
      <c r="G16" s="47">
        <f>'Orçamento Sintético'!M30</f>
        <v>22813.287499999999</v>
      </c>
    </row>
    <row r="17" spans="1:9" s="42" customFormat="1" ht="20.100000000000001" customHeight="1">
      <c r="A17" s="43" t="s">
        <v>90</v>
      </c>
      <c r="B17" s="44" t="s">
        <v>91</v>
      </c>
      <c r="C17" s="45">
        <v>0</v>
      </c>
      <c r="D17" s="45">
        <v>0</v>
      </c>
      <c r="E17" s="45">
        <v>1</v>
      </c>
      <c r="F17" s="45">
        <v>0</v>
      </c>
      <c r="G17" s="46"/>
    </row>
    <row r="18" spans="1:9" s="42" customFormat="1" ht="20.100000000000001" customHeight="1">
      <c r="A18" s="43"/>
      <c r="B18" s="44"/>
      <c r="C18" s="47">
        <f t="shared" ref="C18" si="6">C17*$G$18</f>
        <v>0</v>
      </c>
      <c r="D18" s="47">
        <f t="shared" ref="D18" si="7">D17*$G$18</f>
        <v>0</v>
      </c>
      <c r="E18" s="47">
        <f t="shared" ref="E18" si="8">E17*$G$18</f>
        <v>11923.3375</v>
      </c>
      <c r="F18" s="47">
        <f t="shared" ref="F18" si="9">F17*$G$18</f>
        <v>0</v>
      </c>
      <c r="G18" s="47">
        <f>'Orçamento Sintético'!M35</f>
        <v>11923.3375</v>
      </c>
    </row>
    <row r="19" spans="1:9" s="38" customFormat="1" ht="20.100000000000001" customHeight="1">
      <c r="A19" s="39">
        <v>2</v>
      </c>
      <c r="B19" s="40" t="s">
        <v>246</v>
      </c>
      <c r="C19" s="41"/>
      <c r="D19" s="41"/>
      <c r="E19" s="41"/>
      <c r="F19" s="41"/>
      <c r="G19" s="41">
        <f>SUM(G20:G21)</f>
        <v>414694.67212500004</v>
      </c>
    </row>
    <row r="20" spans="1:9" s="42" customFormat="1" ht="20.100000000000001" customHeight="1">
      <c r="A20" s="43"/>
      <c r="B20" s="48"/>
      <c r="C20" s="45">
        <v>0</v>
      </c>
      <c r="D20" s="45">
        <v>0.15</v>
      </c>
      <c r="E20" s="45">
        <v>0.15</v>
      </c>
      <c r="F20" s="45">
        <v>0.7</v>
      </c>
      <c r="G20" s="37"/>
    </row>
    <row r="21" spans="1:9" s="42" customFormat="1" ht="20.100000000000001" customHeight="1">
      <c r="A21" s="43"/>
      <c r="B21" s="48"/>
      <c r="C21" s="47">
        <f>C20*$G$19</f>
        <v>0</v>
      </c>
      <c r="D21" s="47">
        <f t="shared" ref="D21:F21" si="10">D20*$G$19</f>
        <v>62204.200818750003</v>
      </c>
      <c r="E21" s="47">
        <f t="shared" si="10"/>
        <v>62204.200818750003</v>
      </c>
      <c r="F21" s="47">
        <f t="shared" si="10"/>
        <v>290286.27048750001</v>
      </c>
      <c r="G21" s="47">
        <f>'Orçamento Sintético'!M40</f>
        <v>414694.67212500004</v>
      </c>
    </row>
    <row r="22" spans="1:9" s="38" customFormat="1" ht="20.100000000000001" customHeight="1">
      <c r="A22" s="39">
        <v>3</v>
      </c>
      <c r="B22" s="40" t="s">
        <v>276</v>
      </c>
      <c r="C22" s="41"/>
      <c r="D22" s="41"/>
      <c r="E22" s="41"/>
      <c r="F22" s="41"/>
      <c r="G22" s="41">
        <f>SUM(G23:G24)</f>
        <v>99590.35</v>
      </c>
    </row>
    <row r="23" spans="1:9" s="42" customFormat="1" ht="20.100000000000001" customHeight="1">
      <c r="A23" s="43"/>
      <c r="B23" s="48"/>
      <c r="C23" s="45">
        <v>0</v>
      </c>
      <c r="D23" s="45">
        <v>0</v>
      </c>
      <c r="E23" s="45">
        <v>0</v>
      </c>
      <c r="F23" s="45">
        <v>1</v>
      </c>
      <c r="G23" s="37"/>
    </row>
    <row r="24" spans="1:9" s="42" customFormat="1" ht="20.100000000000001" customHeight="1">
      <c r="A24" s="43"/>
      <c r="B24" s="48"/>
      <c r="C24" s="47">
        <f>C23*$G$22</f>
        <v>0</v>
      </c>
      <c r="D24" s="47">
        <f t="shared" ref="D24:F24" si="11">D23*$G$22</f>
        <v>0</v>
      </c>
      <c r="E24" s="47">
        <f t="shared" si="11"/>
        <v>0</v>
      </c>
      <c r="F24" s="47">
        <f t="shared" si="11"/>
        <v>99590.35</v>
      </c>
      <c r="G24" s="47">
        <f>'Orçamento Sintético'!M85</f>
        <v>99590.35</v>
      </c>
    </row>
    <row r="25" spans="1:9" s="35" customFormat="1" ht="20.100000000000001" customHeight="1">
      <c r="A25" s="49" t="s">
        <v>237</v>
      </c>
      <c r="B25" s="49"/>
      <c r="C25" s="41">
        <f>C18+C16+C14+C12+C8+C6+C10+C21+C24</f>
        <v>56432.420599999998</v>
      </c>
      <c r="D25" s="41">
        <f t="shared" ref="D25:F25" si="12">D18+D16+D14+D12+D8+D6+D10+D21+D24</f>
        <v>134213.33966875001</v>
      </c>
      <c r="E25" s="41">
        <f t="shared" si="12"/>
        <v>84841.357868749998</v>
      </c>
      <c r="F25" s="41">
        <f t="shared" si="12"/>
        <v>389876.62048749998</v>
      </c>
      <c r="G25" s="41">
        <f>SUM(C25:F25)</f>
        <v>665363.738625</v>
      </c>
      <c r="I25" s="50"/>
    </row>
    <row r="26" spans="1:9" s="35" customFormat="1" ht="20.100000000000001" customHeight="1">
      <c r="A26" s="49"/>
      <c r="B26" s="49"/>
      <c r="C26" s="51"/>
      <c r="D26" s="51"/>
      <c r="E26" s="51"/>
      <c r="F26" s="51"/>
      <c r="G26" s="41">
        <f>G4+G19+G22</f>
        <v>665363.738625</v>
      </c>
    </row>
    <row r="27" spans="1:9" s="35" customFormat="1" ht="20.100000000000001" customHeight="1">
      <c r="A27" s="38"/>
      <c r="C27" s="42"/>
      <c r="D27" s="42"/>
      <c r="E27" s="42"/>
      <c r="F27" s="42"/>
      <c r="G27" s="52"/>
    </row>
  </sheetData>
  <mergeCells count="21">
    <mergeCell ref="A23:A24"/>
    <mergeCell ref="B23:B24"/>
    <mergeCell ref="A25:B26"/>
    <mergeCell ref="A15:A16"/>
    <mergeCell ref="B15:B16"/>
    <mergeCell ref="A17:A18"/>
    <mergeCell ref="B17:B18"/>
    <mergeCell ref="B20:B21"/>
    <mergeCell ref="A20:A21"/>
    <mergeCell ref="A9:A10"/>
    <mergeCell ref="B9:B10"/>
    <mergeCell ref="A11:A12"/>
    <mergeCell ref="B11:B12"/>
    <mergeCell ref="A13:A14"/>
    <mergeCell ref="B13:B14"/>
    <mergeCell ref="A1:G1"/>
    <mergeCell ref="A2:G2"/>
    <mergeCell ref="A5:A6"/>
    <mergeCell ref="B5:B6"/>
    <mergeCell ref="A7:A8"/>
    <mergeCell ref="B7:B8"/>
  </mergeCells>
  <printOptions horizontalCentered="1"/>
  <pageMargins left="0.11811023622047245" right="0" top="0.39370078740157483" bottom="0.39370078740157483" header="0.51181102362204722" footer="0.19685039370078741"/>
  <pageSetup paperSize="9" scale="95" orientation="landscape" horizontalDpi="300" verticalDpi="300" r:id="rId1"/>
  <headerFooter>
    <oddFooter>&amp;C&amp;"Calibri,Regular"&amp;8Página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CRONOGRAMA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dc:description/>
  <cp:lastModifiedBy>Andre Foletto</cp:lastModifiedBy>
  <cp:revision>1</cp:revision>
  <cp:lastPrinted>2023-05-02T19:22:34Z</cp:lastPrinted>
  <dcterms:created xsi:type="dcterms:W3CDTF">2021-08-11T19:29:15Z</dcterms:created>
  <dcterms:modified xsi:type="dcterms:W3CDTF">2023-05-02T19:22:38Z</dcterms:modified>
  <dc:language>pt-BR</dc:language>
</cp:coreProperties>
</file>