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IPROINFRA\Desktop\Revisão 04\"/>
    </mc:Choice>
  </mc:AlternateContent>
  <bookViews>
    <workbookView xWindow="0" yWindow="0" windowWidth="28800" windowHeight="12435"/>
  </bookViews>
  <sheets>
    <sheet name="Orçamento" sheetId="2" r:id="rId1"/>
    <sheet name="Cronograma" sheetId="3" r:id="rId2"/>
  </sheets>
  <definedNames>
    <definedName name="_xlnm.Print_Area" localSheetId="1">Cronograma!$A$1:$E$13</definedName>
    <definedName name="_xlnm.Print_Area" localSheetId="0">Orçamento!$A$1:$K$58</definedName>
  </definedNames>
  <calcPr calcId="152511"/>
</workbook>
</file>

<file path=xl/calcChain.xml><?xml version="1.0" encoding="utf-8"?>
<calcChain xmlns="http://schemas.openxmlformats.org/spreadsheetml/2006/main">
  <c r="E51" i="2" l="1"/>
  <c r="E10" i="3"/>
  <c r="E8" i="3"/>
  <c r="E6" i="3"/>
  <c r="B10" i="3"/>
  <c r="B8" i="3"/>
  <c r="B6" i="3"/>
  <c r="B4" i="3"/>
  <c r="E4" i="3"/>
  <c r="I8" i="2"/>
  <c r="J8" i="2" s="1"/>
  <c r="I9" i="2"/>
  <c r="J9" i="2" s="1"/>
  <c r="I10" i="2"/>
  <c r="J10" i="2" s="1"/>
  <c r="I11" i="2"/>
  <c r="J11" i="2" s="1"/>
  <c r="I12" i="2"/>
  <c r="J12" i="2" s="1"/>
  <c r="I14" i="2"/>
  <c r="J14" i="2" s="1"/>
  <c r="I15" i="2"/>
  <c r="J15" i="2" s="1"/>
  <c r="I16" i="2"/>
  <c r="J16" i="2" s="1"/>
  <c r="I17" i="2"/>
  <c r="J17" i="2" s="1"/>
  <c r="I18" i="2"/>
  <c r="J18" i="2" s="1"/>
  <c r="I19" i="2"/>
  <c r="J19" i="2" s="1"/>
  <c r="I20" i="2"/>
  <c r="J20" i="2" s="1"/>
  <c r="I21" i="2"/>
  <c r="J21" i="2" s="1"/>
  <c r="I22" i="2"/>
  <c r="J22" i="2" s="1"/>
  <c r="I23" i="2"/>
  <c r="J23" i="2" s="1"/>
  <c r="I24" i="2"/>
  <c r="J24" i="2" s="1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2" i="2"/>
  <c r="J32" i="2" s="1"/>
  <c r="I33" i="2"/>
  <c r="J33" i="2" s="1"/>
  <c r="I34" i="2"/>
  <c r="J34" i="2" s="1"/>
  <c r="I36" i="2"/>
  <c r="J36" i="2" s="1"/>
  <c r="K35" i="2" s="1"/>
  <c r="E11" i="3" s="1"/>
  <c r="C11" i="3" s="1"/>
  <c r="I7" i="2"/>
  <c r="J7" i="2" s="1"/>
  <c r="K6" i="2" l="1"/>
  <c r="E5" i="3" s="1"/>
  <c r="K31" i="2"/>
  <c r="E9" i="3" s="1"/>
  <c r="C9" i="3" s="1"/>
  <c r="K13" i="2"/>
  <c r="E7" i="3" s="1"/>
  <c r="C7" i="3" s="1"/>
  <c r="D11" i="3"/>
  <c r="D9" i="3" l="1"/>
  <c r="D5" i="3"/>
  <c r="E13" i="3"/>
  <c r="K37" i="2"/>
  <c r="D7" i="3"/>
  <c r="E12" i="3"/>
  <c r="C5" i="3"/>
  <c r="C12" i="3" s="1"/>
  <c r="D12" i="3" l="1"/>
</calcChain>
</file>

<file path=xl/sharedStrings.xml><?xml version="1.0" encoding="utf-8"?>
<sst xmlns="http://schemas.openxmlformats.org/spreadsheetml/2006/main" count="198" uniqueCount="158">
  <si>
    <t>Obra</t>
  </si>
  <si>
    <t>Bancos</t>
  </si>
  <si>
    <t>B.D.I.</t>
  </si>
  <si>
    <t>Encargos Sociais</t>
  </si>
  <si>
    <t>25,0%</t>
  </si>
  <si>
    <t>Desonerado: 0,00%</t>
  </si>
  <si>
    <t>Item</t>
  </si>
  <si>
    <t>Código</t>
  </si>
  <si>
    <t>Banco</t>
  </si>
  <si>
    <t>Descrição</t>
  </si>
  <si>
    <t>Und</t>
  </si>
  <si>
    <t>Quant.</t>
  </si>
  <si>
    <t>Valor Unit com BDI</t>
  </si>
  <si>
    <t>Total</t>
  </si>
  <si>
    <t>M. O.</t>
  </si>
  <si>
    <t>MAT.</t>
  </si>
  <si>
    <t xml:space="preserve"> 1 </t>
  </si>
  <si>
    <t>SERVIÇOS INICIAIS</t>
  </si>
  <si>
    <t xml:space="preserve"> 1.1 </t>
  </si>
  <si>
    <t xml:space="preserve"> 91677 </t>
  </si>
  <si>
    <t>SINAPI</t>
  </si>
  <si>
    <t>ENGENHEIRO ELETRICISTA COM ENCARGOS COMPLEMENTARES</t>
  </si>
  <si>
    <t>H</t>
  </si>
  <si>
    <t xml:space="preserve"> 1.2 </t>
  </si>
  <si>
    <t xml:space="preserve"> 88266 </t>
  </si>
  <si>
    <t>ELETROTÉCNICO COM ENCARGOS COMPLEMENTARES</t>
  </si>
  <si>
    <t xml:space="preserve"> 1.3 </t>
  </si>
  <si>
    <t xml:space="preserve"> 2.567 </t>
  </si>
  <si>
    <t>Próprio</t>
  </si>
  <si>
    <t>ENGENHEIRO DE SEGURANÇA DO TRABALHO COM ENCARGOS COMPLEMENTARES</t>
  </si>
  <si>
    <t xml:space="preserve"> 1.4 </t>
  </si>
  <si>
    <t xml:space="preserve"> 250113 </t>
  </si>
  <si>
    <t>AGETOP CIVIL</t>
  </si>
  <si>
    <t>TÉCNICO EM SEGURANÇA DO TRABALHO (O. CIVIS)</t>
  </si>
  <si>
    <t>h</t>
  </si>
  <si>
    <t xml:space="preserve"> 1.5 </t>
  </si>
  <si>
    <t xml:space="preserve"> 97053 </t>
  </si>
  <si>
    <t>SINALIZAÇÃO COM FITA FIXADA EM CONE PLÁSTICO, INCLUINDO CONE. AF_11/2017</t>
  </si>
  <si>
    <t>M</t>
  </si>
  <si>
    <t xml:space="preserve"> 1.6 </t>
  </si>
  <si>
    <t xml:space="preserve"> 74209/001 </t>
  </si>
  <si>
    <t>PLACA DE OBRA EM CHAPA DE ACO GALVANIZADO</t>
  </si>
  <si>
    <t>m²</t>
  </si>
  <si>
    <t xml:space="preserve"> 2 </t>
  </si>
  <si>
    <t xml:space="preserve"> 2.1 </t>
  </si>
  <si>
    <t xml:space="preserve"> 2.525 </t>
  </si>
  <si>
    <t>Central de alarme e detecção de incêndio endereçavel para até 250 dispositivos, com bateria de 24V e alimentação bivolt automática. Completa. Fornecimento e Instalação.</t>
  </si>
  <si>
    <t>un</t>
  </si>
  <si>
    <t xml:space="preserve"> 2.2 </t>
  </si>
  <si>
    <t xml:space="preserve"> 66.02.060 </t>
  </si>
  <si>
    <t>CPOS</t>
  </si>
  <si>
    <t>Repetidora de sinais de ocorrências, do painel sinóptico da central de alarme</t>
  </si>
  <si>
    <t xml:space="preserve"> 2.3 </t>
  </si>
  <si>
    <t xml:space="preserve"> 12018 </t>
  </si>
  <si>
    <t>ORSE</t>
  </si>
  <si>
    <t>Detector de fumaça óptico endereçável, modelo VRE-F, marca VERIN ou similar</t>
  </si>
  <si>
    <t xml:space="preserve"> 2.4 </t>
  </si>
  <si>
    <t xml:space="preserve"> 50.05.490 </t>
  </si>
  <si>
    <t>Sinalizador audiovisual endereçável com LED</t>
  </si>
  <si>
    <t xml:space="preserve"> 2.5 </t>
  </si>
  <si>
    <t xml:space="preserve"> 2.494 </t>
  </si>
  <si>
    <t>Isolador de laço com LED indicador de falha e reinicialização automática</t>
  </si>
  <si>
    <t>Un.</t>
  </si>
  <si>
    <t xml:space="preserve"> 2.6 </t>
  </si>
  <si>
    <t xml:space="preserve"> 2.519 </t>
  </si>
  <si>
    <t>Cabo de cobre blindado 2 pares (4 x 1,5 mm²) para alarme e detecção de incêndio</t>
  </si>
  <si>
    <t>m</t>
  </si>
  <si>
    <t xml:space="preserve"> 2.7 </t>
  </si>
  <si>
    <t xml:space="preserve"> 93654 </t>
  </si>
  <si>
    <t>DISJUNTOR MONOPOLAR TIPO DIN, CORRENTE NOMINAL DE 16A - FORNECIMENTO E INSTALAÇÃO. AF_04/2016</t>
  </si>
  <si>
    <t>UN</t>
  </si>
  <si>
    <t xml:space="preserve"> 2.8 </t>
  </si>
  <si>
    <t xml:space="preserve"> 91926 </t>
  </si>
  <si>
    <t>CABO DE COBRE FLEXÍVEL ISOLADO, 2,5 MM², ANTI-CHAMA 450/750 V, PARA CIRCUITOS TERMINAIS - FORNECIMENTO E INSTALAÇÃO. AF_12/2015</t>
  </si>
  <si>
    <t xml:space="preserve"> 2.9 </t>
  </si>
  <si>
    <t xml:space="preserve"> ELE-ELE-055 </t>
  </si>
  <si>
    <t>SETOP</t>
  </si>
  <si>
    <t>ELETRODUTO AÇO GALVANIZADO LEVE, INCLUSIVE CONEXÕES D = 3/4"</t>
  </si>
  <si>
    <t xml:space="preserve"> 2.10 </t>
  </si>
  <si>
    <t xml:space="preserve"> 91934 </t>
  </si>
  <si>
    <t>CABO DE COBRE FLEXÍVEL ISOLADO, 16 MM², ANTI-CHAMA 450/750 V, PARA CIRCUITOS TERMINAIS - FORNECIMENTO E INSTALAÇÃO. AF_12/2015</t>
  </si>
  <si>
    <t xml:space="preserve"> 2.11 </t>
  </si>
  <si>
    <t xml:space="preserve"> ELE-ELE-060 </t>
  </si>
  <si>
    <t>ELETRODUTO AÇO GALVANIZADO LEVE, INCLUSIVE CONEXÕES D = 1"</t>
  </si>
  <si>
    <t xml:space="preserve"> 2.12 </t>
  </si>
  <si>
    <t xml:space="preserve"> 95801 </t>
  </si>
  <si>
    <t>CONDULETE DE ALUMÍNIO, TIPO X, PARA ELETRODUTO DE AÇO GALVANIZADO DN 20 MM (3/4</t>
  </si>
  <si>
    <t xml:space="preserve"> 2.13 </t>
  </si>
  <si>
    <t xml:space="preserve"> 95818 </t>
  </si>
  <si>
    <t>CONDULETE DE PVC, TIPO X, PARA ELETRODUTO DE PVC SOLDÁVEL DN 32 MM (1</t>
  </si>
  <si>
    <t xml:space="preserve"> 2.14 </t>
  </si>
  <si>
    <t xml:space="preserve"> 2.520 </t>
  </si>
  <si>
    <t>Caixa de passagem metálica de sobrepor com tampa parafusada dimensões 15x15x10cm, completa. Fornecimento e instalação.</t>
  </si>
  <si>
    <t xml:space="preserve"> 2.15 </t>
  </si>
  <si>
    <t xml:space="preserve"> 2.521 </t>
  </si>
  <si>
    <t>Fixação de eletroduto com vergalhão com rosca total 1/4" x 1000mm, completo. Fornecimento e Instalação.</t>
  </si>
  <si>
    <t xml:space="preserve"> 2.16 </t>
  </si>
  <si>
    <t xml:space="preserve"> 2.524 </t>
  </si>
  <si>
    <t>Fornecimento e instalação de Bateria selada 12V - 80 AH, para centrais de alarme / iluminação de emergência. Inclui fornecimento e instalação de módulo/gabinete para suporte e conectores terminais. Completa.</t>
  </si>
  <si>
    <t>und</t>
  </si>
  <si>
    <t xml:space="preserve"> 2.17 </t>
  </si>
  <si>
    <t xml:space="preserve"> 3 </t>
  </si>
  <si>
    <t>DEMOLIÇÕES</t>
  </si>
  <si>
    <t xml:space="preserve"> 3.1 </t>
  </si>
  <si>
    <t xml:space="preserve"> 90436 </t>
  </si>
  <si>
    <t>FURO EM ALVENARIA PARA DIÂMETROS MENORES OU IGUAIS A 40 MM. AF_05/2015</t>
  </si>
  <si>
    <t xml:space="preserve"> 3.2 </t>
  </si>
  <si>
    <t xml:space="preserve"> 90439 </t>
  </si>
  <si>
    <t>FURO EM CONCRETO PARA DIÂMETROS MENORES OU IGUAIS A 40 MM. AF_05/2015</t>
  </si>
  <si>
    <t xml:space="preserve"> 3.3 </t>
  </si>
  <si>
    <t xml:space="preserve"> 2.566 </t>
  </si>
  <si>
    <t>Abertura e recomposição de forro em gesso para fixação de eletroduto com vergalhão. Com acabamento. Completo.</t>
  </si>
  <si>
    <t xml:space="preserve"> 4 </t>
  </si>
  <si>
    <t>LIMPEZA FINAL</t>
  </si>
  <si>
    <t xml:space="preserve"> 4.1 </t>
  </si>
  <si>
    <t xml:space="preserve"> 2.568 </t>
  </si>
  <si>
    <t>LIMPEZA FINAL DOS SERVIÇOS</t>
  </si>
  <si>
    <t>Total Geral</t>
  </si>
  <si>
    <t>_______________________________________________________________
Roberto
Engenheiro Civil</t>
  </si>
  <si>
    <t xml:space="preserve">SINAPI - 02/2019 - Rio Grande do Sul
ORSE - 01/2019 - Sergipe
SEDOP - 10/2018 - Pará
SEINFRA - 026 - Ceará
SETOP - 01/2018 - Minas Gerais
IOPES - 09/2018 - Espírito Santo
SIURB - 07/2018 - São Paulo
SIURB INFRA - 07/2018 - São Paulo
SUDECAP - 01/2019 - Minas Gerais
CPOS - 03/2019 - São Paulo
FDE - 01/2019 - São Paulo
AGETOP CIVIL - 12/2018 - Goiás
CAEMA - 04/2018 - Maranhão
EMBASA - 06/2017 - Bahia
CAERN - 11/2017 - Rio Grande do Norte
</t>
  </si>
  <si>
    <t>Instalação Sistema de Detecção de Incêndio
Centro de Convenções
UFSM</t>
  </si>
  <si>
    <t>Planilha Orçamentária Sintética</t>
  </si>
  <si>
    <t>Total Item</t>
  </si>
  <si>
    <t>Total Geral -&gt;</t>
  </si>
  <si>
    <t>CRONOGRAMA FÍSICO-FINANCEIRO</t>
  </si>
  <si>
    <t>It</t>
  </si>
  <si>
    <t>DESCRIÇÃO</t>
  </si>
  <si>
    <t>30 dias</t>
  </si>
  <si>
    <t>TOTAL</t>
  </si>
  <si>
    <t>TOTAL GERAL</t>
  </si>
  <si>
    <t>60 dias</t>
  </si>
  <si>
    <t>COMPOSIÇÃO DO BDI ADOTADO PARA A OBRA/SERVIÇO</t>
  </si>
  <si>
    <t>ITEM</t>
  </si>
  <si>
    <t xml:space="preserve">DESCRIÇÃO </t>
  </si>
  <si>
    <t>SIGLA</t>
  </si>
  <si>
    <t>TAXA %</t>
  </si>
  <si>
    <t>Administração Central</t>
  </si>
  <si>
    <t>AC</t>
  </si>
  <si>
    <t xml:space="preserve">Seguros                </t>
  </si>
  <si>
    <t>S</t>
  </si>
  <si>
    <t>Riscos e imprevistos</t>
  </si>
  <si>
    <t>R</t>
  </si>
  <si>
    <t xml:space="preserve">Garantias    </t>
  </si>
  <si>
    <t>G</t>
  </si>
  <si>
    <t xml:space="preserve">Despesas Financeiras       </t>
  </si>
  <si>
    <t>DF</t>
  </si>
  <si>
    <t>Lucro bruto</t>
  </si>
  <si>
    <t>L</t>
  </si>
  <si>
    <t>COFINS</t>
  </si>
  <si>
    <t>I</t>
  </si>
  <si>
    <t>PIS</t>
  </si>
  <si>
    <t>ISS</t>
  </si>
  <si>
    <t>BDI=((((1+(AC+S+R+G)/100)x(1+DF/100)x(1+L/100)) / (1-I/100))-1)x100 = 25,00%</t>
  </si>
  <si>
    <t>Engenheiro Civil</t>
  </si>
  <si>
    <t>INSTALAÇÕES DE DETECÇÃO DE INCÊNDIO</t>
  </si>
  <si>
    <t>Andaime tubular metálico simples - peça x dia</t>
  </si>
  <si>
    <t>PxD</t>
  </si>
  <si>
    <t>Nome Responsável pelo orçamento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</si>
</sst>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#,##0.00"/>
  </numFmts>
  <fonts count="19" x14ac:knownFonts="1">
    <font>
      <sz val="11"/>
      <name val="Arial"/>
      <family val="1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10"/>
      <name val="Arial Narrow"/>
      <family val="2"/>
    </font>
    <font>
      <b/>
      <sz val="8"/>
      <color theme="1"/>
      <name val="Calibri"/>
      <family val="2"/>
      <scheme val="minor"/>
    </font>
    <font>
      <sz val="8"/>
      <name val="Arial"/>
      <family val="1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0">
    <xf numFmtId="0" fontId="0" fillId="0" borderId="0" xfId="0"/>
    <xf numFmtId="0" fontId="4" fillId="10" borderId="7" xfId="0" applyFont="1" applyFill="1" applyBorder="1" applyAlignment="1">
      <alignment horizontal="left" vertical="top" wrapText="1"/>
    </xf>
    <xf numFmtId="0" fontId="4" fillId="12" borderId="9" xfId="0" applyFont="1" applyFill="1" applyBorder="1" applyAlignment="1">
      <alignment horizontal="right" vertical="top" wrapText="1"/>
    </xf>
    <xf numFmtId="0" fontId="4" fillId="11" borderId="8" xfId="0" applyFont="1" applyFill="1" applyBorder="1" applyAlignment="1">
      <alignment horizontal="center" vertical="top" wrapText="1"/>
    </xf>
    <xf numFmtId="4" fontId="4" fillId="13" borderId="10" xfId="0" applyNumberFormat="1" applyFont="1" applyFill="1" applyBorder="1" applyAlignment="1">
      <alignment horizontal="right" vertical="top" wrapText="1"/>
    </xf>
    <xf numFmtId="0" fontId="2" fillId="15" borderId="0" xfId="0" applyFont="1" applyFill="1" applyAlignment="1">
      <alignment horizontal="right" vertical="top" wrapText="1"/>
    </xf>
    <xf numFmtId="0" fontId="3" fillId="16" borderId="0" xfId="0" applyFont="1" applyFill="1" applyAlignment="1">
      <alignment horizontal="center" vertical="top" wrapText="1"/>
    </xf>
    <xf numFmtId="0" fontId="6" fillId="7" borderId="4" xfId="0" applyFont="1" applyFill="1" applyBorder="1" applyAlignment="1">
      <alignment horizontal="left" vertical="top" wrapText="1"/>
    </xf>
    <xf numFmtId="0" fontId="6" fillId="8" borderId="5" xfId="0" applyFont="1" applyFill="1" applyBorder="1" applyAlignment="1">
      <alignment horizontal="right" vertical="top" wrapText="1"/>
    </xf>
    <xf numFmtId="4" fontId="6" fillId="9" borderId="6" xfId="0" applyNumberFormat="1" applyFont="1" applyFill="1" applyBorder="1" applyAlignment="1">
      <alignment horizontal="right" vertical="top" wrapText="1"/>
    </xf>
    <xf numFmtId="0" fontId="5" fillId="15" borderId="0" xfId="0" applyFont="1" applyFill="1" applyAlignment="1">
      <alignment horizontal="right" vertical="top" wrapText="1"/>
    </xf>
    <xf numFmtId="0" fontId="1" fillId="6" borderId="3" xfId="0" applyFont="1" applyFill="1" applyBorder="1" applyAlignment="1">
      <alignment horizontal="right" vertical="top" wrapText="1"/>
    </xf>
    <xf numFmtId="164" fontId="5" fillId="15" borderId="0" xfId="0" applyNumberFormat="1" applyFont="1" applyFill="1" applyAlignment="1">
      <alignment horizontal="right" vertical="top" wrapText="1"/>
    </xf>
    <xf numFmtId="0" fontId="1" fillId="2" borderId="0" xfId="0" applyFont="1" applyFill="1" applyAlignment="1">
      <alignment vertical="top" wrapText="1"/>
    </xf>
    <xf numFmtId="0" fontId="2" fillId="14" borderId="0" xfId="0" applyFont="1" applyFill="1" applyAlignment="1">
      <alignment vertical="top" wrapText="1"/>
    </xf>
    <xf numFmtId="49" fontId="7" fillId="0" borderId="12" xfId="1" applyNumberFormat="1" applyFont="1" applyBorder="1" applyAlignment="1">
      <alignment horizontal="right" vertical="center" wrapText="1"/>
    </xf>
    <xf numFmtId="49" fontId="10" fillId="0" borderId="14" xfId="1" applyNumberFormat="1" applyFont="1" applyBorder="1" applyAlignment="1">
      <alignment horizontal="center" vertical="center" wrapText="1"/>
    </xf>
    <xf numFmtId="0" fontId="7" fillId="17" borderId="14" xfId="1" applyFont="1" applyFill="1" applyBorder="1" applyAlignment="1">
      <alignment horizontal="center" vertical="center" wrapText="1"/>
    </xf>
    <xf numFmtId="4" fontId="7" fillId="17" borderId="14" xfId="1" applyNumberFormat="1" applyFont="1" applyFill="1" applyBorder="1" applyAlignment="1">
      <alignment horizontal="center" vertical="center" wrapText="1"/>
    </xf>
    <xf numFmtId="9" fontId="7" fillId="0" borderId="14" xfId="1" applyNumberFormat="1" applyFont="1" applyBorder="1" applyAlignment="1">
      <alignment horizontal="center" vertical="center" wrapText="1"/>
    </xf>
    <xf numFmtId="4" fontId="7" fillId="0" borderId="14" xfId="1" applyNumberFormat="1" applyFont="1" applyBorder="1" applyAlignment="1">
      <alignment horizontal="center" vertical="center" wrapText="1"/>
    </xf>
    <xf numFmtId="4" fontId="7" fillId="18" borderId="14" xfId="1" applyNumberFormat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4" fontId="7" fillId="0" borderId="14" xfId="1" applyNumberFormat="1" applyFont="1" applyBorder="1" applyAlignment="1">
      <alignment horizontal="center" wrapText="1"/>
    </xf>
    <xf numFmtId="4" fontId="11" fillId="0" borderId="14" xfId="1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top" wrapText="1"/>
    </xf>
    <xf numFmtId="0" fontId="14" fillId="0" borderId="14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center" vertical="top" wrapText="1"/>
    </xf>
    <xf numFmtId="4" fontId="15" fillId="0" borderId="14" xfId="0" applyNumberFormat="1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4" fontId="13" fillId="20" borderId="14" xfId="0" applyNumberFormat="1" applyFont="1" applyFill="1" applyBorder="1" applyAlignment="1" applyProtection="1">
      <alignment horizontal="center" vertical="center" wrapText="1"/>
      <protection locked="0"/>
    </xf>
    <xf numFmtId="0" fontId="17" fillId="21" borderId="0" xfId="0" applyFont="1" applyFill="1" applyAlignment="1">
      <alignment horizontal="center" vertical="top" wrapText="1"/>
    </xf>
    <xf numFmtId="0" fontId="4" fillId="13" borderId="10" xfId="0" applyFont="1" applyFill="1" applyBorder="1" applyAlignment="1">
      <alignment horizontal="left" vertical="top" wrapText="1"/>
    </xf>
    <xf numFmtId="0" fontId="4" fillId="13" borderId="10" xfId="0" applyFont="1" applyFill="1" applyBorder="1" applyAlignment="1">
      <alignment horizontal="right" vertical="top" wrapText="1"/>
    </xf>
    <xf numFmtId="0" fontId="4" fillId="13" borderId="10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1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3" fillId="16" borderId="0" xfId="0" applyFont="1" applyFill="1" applyAlignment="1">
      <alignment horizontal="center" vertical="top" wrapText="1"/>
    </xf>
    <xf numFmtId="0" fontId="3" fillId="0" borderId="0" xfId="0" applyFont="1"/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49" fontId="12" fillId="2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top" wrapText="1"/>
    </xf>
    <xf numFmtId="0" fontId="1" fillId="14" borderId="0" xfId="0" applyFont="1" applyFill="1" applyAlignment="1">
      <alignment horizontal="left" vertical="top" wrapText="1"/>
    </xf>
    <xf numFmtId="0" fontId="13" fillId="19" borderId="18" xfId="0" applyFont="1" applyFill="1" applyBorder="1" applyAlignment="1">
      <alignment horizontal="center"/>
    </xf>
    <xf numFmtId="0" fontId="13" fillId="19" borderId="19" xfId="0" applyFont="1" applyFill="1" applyBorder="1" applyAlignment="1">
      <alignment horizontal="center"/>
    </xf>
    <xf numFmtId="0" fontId="13" fillId="19" borderId="20" xfId="0" applyFont="1" applyFill="1" applyBorder="1" applyAlignment="1">
      <alignment horizontal="center"/>
    </xf>
    <xf numFmtId="0" fontId="13" fillId="0" borderId="11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2" fillId="14" borderId="0" xfId="0" applyFont="1" applyFill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7" fillId="3" borderId="0" xfId="0" applyFont="1" applyFill="1" applyAlignment="1">
      <alignment horizontal="center" wrapText="1"/>
    </xf>
    <xf numFmtId="0" fontId="8" fillId="0" borderId="0" xfId="0" applyFont="1"/>
    <xf numFmtId="0" fontId="1" fillId="4" borderId="1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right" vertical="top" wrapText="1"/>
    </xf>
    <xf numFmtId="0" fontId="1" fillId="5" borderId="2" xfId="0" applyFont="1" applyFill="1" applyBorder="1" applyAlignment="1">
      <alignment horizontal="center" vertical="top" wrapText="1"/>
    </xf>
    <xf numFmtId="4" fontId="7" fillId="0" borderId="14" xfId="1" applyNumberFormat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49" fontId="7" fillId="0" borderId="11" xfId="1" applyNumberFormat="1" applyFont="1" applyBorder="1" applyAlignment="1">
      <alignment horizontal="right" vertical="center" wrapText="1"/>
    </xf>
    <xf numFmtId="49" fontId="7" fillId="0" borderId="12" xfId="1" applyNumberFormat="1" applyFont="1" applyBorder="1" applyAlignment="1">
      <alignment horizontal="right" vertical="center" wrapText="1"/>
    </xf>
  </cellXfs>
  <cellStyles count="2">
    <cellStyle name="Normal" xfId="0" builtinId="0"/>
    <cellStyle name="Normal 4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tabSelected="1" view="pageBreakPreview" zoomScaleNormal="100" zoomScaleSheetLayoutView="100" workbookViewId="0">
      <selection activeCell="E54" sqref="E54"/>
    </sheetView>
  </sheetViews>
  <sheetFormatPr defaultRowHeight="14.25" x14ac:dyDescent="0.2"/>
  <cols>
    <col min="1" max="1" width="8.5" customWidth="1"/>
    <col min="2" max="2" width="10.25" customWidth="1"/>
    <col min="3" max="3" width="8.5" customWidth="1"/>
    <col min="4" max="4" width="51.25" customWidth="1"/>
    <col min="5" max="5" width="23.875" customWidth="1"/>
    <col min="6" max="11" width="10" bestFit="1" customWidth="1"/>
  </cols>
  <sheetData>
    <row r="1" spans="1:11" ht="14.25" customHeight="1" x14ac:dyDescent="0.2">
      <c r="A1" s="48" t="s">
        <v>0</v>
      </c>
      <c r="B1" s="48"/>
      <c r="C1" s="48"/>
      <c r="D1" s="48"/>
      <c r="E1" s="56" t="s">
        <v>1</v>
      </c>
      <c r="F1" s="56"/>
      <c r="G1" s="56"/>
      <c r="H1" s="13" t="s">
        <v>2</v>
      </c>
      <c r="I1" s="13"/>
      <c r="J1" s="48" t="s">
        <v>3</v>
      </c>
      <c r="K1" s="48"/>
    </row>
    <row r="2" spans="1:11" ht="171.75" customHeight="1" x14ac:dyDescent="0.2">
      <c r="A2" s="49" t="s">
        <v>120</v>
      </c>
      <c r="B2" s="49"/>
      <c r="C2" s="49"/>
      <c r="D2" s="49"/>
      <c r="E2" s="55" t="s">
        <v>119</v>
      </c>
      <c r="F2" s="55"/>
      <c r="G2" s="55"/>
      <c r="H2" s="14" t="s">
        <v>4</v>
      </c>
      <c r="I2" s="14"/>
      <c r="J2" s="55" t="s">
        <v>5</v>
      </c>
      <c r="K2" s="55"/>
    </row>
    <row r="3" spans="1:11" ht="24" customHeight="1" x14ac:dyDescent="0.25">
      <c r="A3" s="57" t="s">
        <v>121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x14ac:dyDescent="0.2">
      <c r="A4" s="59" t="s">
        <v>6</v>
      </c>
      <c r="B4" s="60" t="s">
        <v>7</v>
      </c>
      <c r="C4" s="59" t="s">
        <v>8</v>
      </c>
      <c r="D4" s="59" t="s">
        <v>9</v>
      </c>
      <c r="E4" s="61" t="s">
        <v>10</v>
      </c>
      <c r="F4" s="60" t="s">
        <v>11</v>
      </c>
      <c r="G4" s="61" t="s">
        <v>12</v>
      </c>
      <c r="H4" s="59"/>
      <c r="I4" s="59"/>
      <c r="J4" s="61" t="s">
        <v>117</v>
      </c>
      <c r="K4" s="59"/>
    </row>
    <row r="5" spans="1:11" x14ac:dyDescent="0.2">
      <c r="A5" s="60"/>
      <c r="B5" s="60"/>
      <c r="C5" s="60"/>
      <c r="D5" s="60"/>
      <c r="E5" s="60"/>
      <c r="F5" s="60"/>
      <c r="G5" s="11" t="s">
        <v>14</v>
      </c>
      <c r="H5" s="11" t="s">
        <v>15</v>
      </c>
      <c r="I5" s="11" t="s">
        <v>13</v>
      </c>
      <c r="J5" s="11" t="s">
        <v>122</v>
      </c>
      <c r="K5" s="11" t="s">
        <v>13</v>
      </c>
    </row>
    <row r="6" spans="1:11" ht="24.95" customHeight="1" x14ac:dyDescent="0.2">
      <c r="A6" s="7" t="s">
        <v>16</v>
      </c>
      <c r="B6" s="7"/>
      <c r="C6" s="7"/>
      <c r="D6" s="7" t="s">
        <v>17</v>
      </c>
      <c r="E6" s="7"/>
      <c r="F6" s="8"/>
      <c r="G6" s="7"/>
      <c r="H6" s="7"/>
      <c r="I6" s="7"/>
      <c r="J6" s="7"/>
      <c r="K6" s="9">
        <f>TRUNC(SUM(J7:J12),2)</f>
        <v>0</v>
      </c>
    </row>
    <row r="7" spans="1:11" ht="24.95" customHeight="1" x14ac:dyDescent="0.2">
      <c r="A7" s="1" t="s">
        <v>18</v>
      </c>
      <c r="B7" s="2" t="s">
        <v>19</v>
      </c>
      <c r="C7" s="1" t="s">
        <v>20</v>
      </c>
      <c r="D7" s="1" t="s">
        <v>21</v>
      </c>
      <c r="E7" s="3" t="s">
        <v>22</v>
      </c>
      <c r="F7" s="2">
        <v>80</v>
      </c>
      <c r="G7" s="4"/>
      <c r="H7" s="4"/>
      <c r="I7" s="4">
        <f>TRUNC(SUM(G7:H7), 2)</f>
        <v>0</v>
      </c>
      <c r="J7" s="4">
        <f>TRUNC(F7 * I7, 2)</f>
        <v>0</v>
      </c>
      <c r="K7" s="4"/>
    </row>
    <row r="8" spans="1:11" ht="24.95" customHeight="1" x14ac:dyDescent="0.2">
      <c r="A8" s="1" t="s">
        <v>23</v>
      </c>
      <c r="B8" s="2" t="s">
        <v>24</v>
      </c>
      <c r="C8" s="1" t="s">
        <v>20</v>
      </c>
      <c r="D8" s="1" t="s">
        <v>25</v>
      </c>
      <c r="E8" s="3" t="s">
        <v>22</v>
      </c>
      <c r="F8" s="2">
        <v>320</v>
      </c>
      <c r="G8" s="4"/>
      <c r="H8" s="4"/>
      <c r="I8" s="4">
        <f t="shared" ref="I8:I36" si="0">TRUNC(SUM(G8:H8), 2)</f>
        <v>0</v>
      </c>
      <c r="J8" s="4">
        <f t="shared" ref="J8:J36" si="1">TRUNC(F8 * I8, 2)</f>
        <v>0</v>
      </c>
      <c r="K8" s="4"/>
    </row>
    <row r="9" spans="1:11" ht="24.95" customHeight="1" x14ac:dyDescent="0.2">
      <c r="A9" s="1" t="s">
        <v>26</v>
      </c>
      <c r="B9" s="2" t="s">
        <v>27</v>
      </c>
      <c r="C9" s="1" t="s">
        <v>28</v>
      </c>
      <c r="D9" s="1" t="s">
        <v>29</v>
      </c>
      <c r="E9" s="3" t="s">
        <v>22</v>
      </c>
      <c r="F9" s="2">
        <v>40</v>
      </c>
      <c r="G9" s="4"/>
      <c r="H9" s="4"/>
      <c r="I9" s="4">
        <f t="shared" si="0"/>
        <v>0</v>
      </c>
      <c r="J9" s="4">
        <f t="shared" si="1"/>
        <v>0</v>
      </c>
      <c r="K9" s="4"/>
    </row>
    <row r="10" spans="1:11" ht="24.95" customHeight="1" x14ac:dyDescent="0.2">
      <c r="A10" s="1" t="s">
        <v>30</v>
      </c>
      <c r="B10" s="2" t="s">
        <v>31</v>
      </c>
      <c r="C10" s="1" t="s">
        <v>32</v>
      </c>
      <c r="D10" s="1" t="s">
        <v>33</v>
      </c>
      <c r="E10" s="3" t="s">
        <v>34</v>
      </c>
      <c r="F10" s="2">
        <v>320</v>
      </c>
      <c r="G10" s="4"/>
      <c r="H10" s="4"/>
      <c r="I10" s="4">
        <f t="shared" si="0"/>
        <v>0</v>
      </c>
      <c r="J10" s="4">
        <f t="shared" si="1"/>
        <v>0</v>
      </c>
      <c r="K10" s="4"/>
    </row>
    <row r="11" spans="1:11" ht="24.95" customHeight="1" x14ac:dyDescent="0.2">
      <c r="A11" s="1" t="s">
        <v>35</v>
      </c>
      <c r="B11" s="2" t="s">
        <v>36</v>
      </c>
      <c r="C11" s="1" t="s">
        <v>20</v>
      </c>
      <c r="D11" s="1" t="s">
        <v>37</v>
      </c>
      <c r="E11" s="3" t="s">
        <v>38</v>
      </c>
      <c r="F11" s="2">
        <v>100</v>
      </c>
      <c r="G11" s="4"/>
      <c r="H11" s="4"/>
      <c r="I11" s="4">
        <f t="shared" si="0"/>
        <v>0</v>
      </c>
      <c r="J11" s="4">
        <f t="shared" si="1"/>
        <v>0</v>
      </c>
      <c r="K11" s="4"/>
    </row>
    <row r="12" spans="1:11" ht="24.95" customHeight="1" x14ac:dyDescent="0.2">
      <c r="A12" s="1" t="s">
        <v>39</v>
      </c>
      <c r="B12" s="2" t="s">
        <v>40</v>
      </c>
      <c r="C12" s="1" t="s">
        <v>20</v>
      </c>
      <c r="D12" s="1" t="s">
        <v>41</v>
      </c>
      <c r="E12" s="3" t="s">
        <v>42</v>
      </c>
      <c r="F12" s="2">
        <v>2.16</v>
      </c>
      <c r="G12" s="4"/>
      <c r="H12" s="4"/>
      <c r="I12" s="4">
        <f t="shared" si="0"/>
        <v>0</v>
      </c>
      <c r="J12" s="4">
        <f t="shared" si="1"/>
        <v>0</v>
      </c>
      <c r="K12" s="4"/>
    </row>
    <row r="13" spans="1:11" ht="24.95" customHeight="1" x14ac:dyDescent="0.2">
      <c r="A13" s="7" t="s">
        <v>43</v>
      </c>
      <c r="B13" s="7"/>
      <c r="C13" s="7"/>
      <c r="D13" s="7" t="s">
        <v>154</v>
      </c>
      <c r="E13" s="7"/>
      <c r="F13" s="8"/>
      <c r="G13" s="7"/>
      <c r="H13" s="7"/>
      <c r="I13" s="7"/>
      <c r="J13" s="7"/>
      <c r="K13" s="9">
        <f>TRUNC(SUM(J14:J30),2)</f>
        <v>0</v>
      </c>
    </row>
    <row r="14" spans="1:11" ht="30" customHeight="1" x14ac:dyDescent="0.2">
      <c r="A14" s="1" t="s">
        <v>44</v>
      </c>
      <c r="B14" s="2" t="s">
        <v>45</v>
      </c>
      <c r="C14" s="1" t="s">
        <v>28</v>
      </c>
      <c r="D14" s="1" t="s">
        <v>46</v>
      </c>
      <c r="E14" s="3" t="s">
        <v>47</v>
      </c>
      <c r="F14" s="2">
        <v>1</v>
      </c>
      <c r="G14" s="4"/>
      <c r="H14" s="4"/>
      <c r="I14" s="4">
        <f t="shared" si="0"/>
        <v>0</v>
      </c>
      <c r="J14" s="4">
        <f t="shared" si="1"/>
        <v>0</v>
      </c>
      <c r="K14" s="4"/>
    </row>
    <row r="15" spans="1:11" ht="24.95" customHeight="1" x14ac:dyDescent="0.2">
      <c r="A15" s="1" t="s">
        <v>48</v>
      </c>
      <c r="B15" s="2" t="s">
        <v>49</v>
      </c>
      <c r="C15" s="1" t="s">
        <v>50</v>
      </c>
      <c r="D15" s="1" t="s">
        <v>51</v>
      </c>
      <c r="E15" s="3" t="s">
        <v>47</v>
      </c>
      <c r="F15" s="2">
        <v>4</v>
      </c>
      <c r="G15" s="4"/>
      <c r="H15" s="4"/>
      <c r="I15" s="4">
        <f t="shared" si="0"/>
        <v>0</v>
      </c>
      <c r="J15" s="4">
        <f t="shared" si="1"/>
        <v>0</v>
      </c>
      <c r="K15" s="4"/>
    </row>
    <row r="16" spans="1:11" ht="24.95" customHeight="1" x14ac:dyDescent="0.2">
      <c r="A16" s="1" t="s">
        <v>52</v>
      </c>
      <c r="B16" s="2" t="s">
        <v>53</v>
      </c>
      <c r="C16" s="1" t="s">
        <v>54</v>
      </c>
      <c r="D16" s="1" t="s">
        <v>55</v>
      </c>
      <c r="E16" s="3" t="s">
        <v>47</v>
      </c>
      <c r="F16" s="2">
        <v>184</v>
      </c>
      <c r="G16" s="4"/>
      <c r="H16" s="4"/>
      <c r="I16" s="4">
        <f t="shared" si="0"/>
        <v>0</v>
      </c>
      <c r="J16" s="4">
        <f t="shared" si="1"/>
        <v>0</v>
      </c>
      <c r="K16" s="4"/>
    </row>
    <row r="17" spans="1:11" ht="24.95" customHeight="1" x14ac:dyDescent="0.2">
      <c r="A17" s="1" t="s">
        <v>56</v>
      </c>
      <c r="B17" s="2" t="s">
        <v>57</v>
      </c>
      <c r="C17" s="1" t="s">
        <v>50</v>
      </c>
      <c r="D17" s="1" t="s">
        <v>58</v>
      </c>
      <c r="E17" s="3" t="s">
        <v>47</v>
      </c>
      <c r="F17" s="2">
        <v>7</v>
      </c>
      <c r="G17" s="4"/>
      <c r="H17" s="4"/>
      <c r="I17" s="4">
        <f t="shared" si="0"/>
        <v>0</v>
      </c>
      <c r="J17" s="4">
        <f t="shared" si="1"/>
        <v>0</v>
      </c>
      <c r="K17" s="4"/>
    </row>
    <row r="18" spans="1:11" ht="24.95" customHeight="1" x14ac:dyDescent="0.2">
      <c r="A18" s="1" t="s">
        <v>59</v>
      </c>
      <c r="B18" s="2" t="s">
        <v>60</v>
      </c>
      <c r="C18" s="1" t="s">
        <v>28</v>
      </c>
      <c r="D18" s="1" t="s">
        <v>61</v>
      </c>
      <c r="E18" s="3" t="s">
        <v>62</v>
      </c>
      <c r="F18" s="2">
        <v>13</v>
      </c>
      <c r="G18" s="4"/>
      <c r="H18" s="4"/>
      <c r="I18" s="4">
        <f t="shared" si="0"/>
        <v>0</v>
      </c>
      <c r="J18" s="4">
        <f t="shared" si="1"/>
        <v>0</v>
      </c>
      <c r="K18" s="4"/>
    </row>
    <row r="19" spans="1:11" ht="24.95" customHeight="1" x14ac:dyDescent="0.2">
      <c r="A19" s="1" t="s">
        <v>63</v>
      </c>
      <c r="B19" s="2" t="s">
        <v>64</v>
      </c>
      <c r="C19" s="1" t="s">
        <v>28</v>
      </c>
      <c r="D19" s="1" t="s">
        <v>65</v>
      </c>
      <c r="E19" s="3" t="s">
        <v>66</v>
      </c>
      <c r="F19" s="2">
        <v>1488</v>
      </c>
      <c r="G19" s="4"/>
      <c r="H19" s="4"/>
      <c r="I19" s="4">
        <f t="shared" si="0"/>
        <v>0</v>
      </c>
      <c r="J19" s="4">
        <f t="shared" si="1"/>
        <v>0</v>
      </c>
      <c r="K19" s="4"/>
    </row>
    <row r="20" spans="1:11" ht="34.5" customHeight="1" x14ac:dyDescent="0.2">
      <c r="A20" s="1" t="s">
        <v>67</v>
      </c>
      <c r="B20" s="2" t="s">
        <v>68</v>
      </c>
      <c r="C20" s="1" t="s">
        <v>20</v>
      </c>
      <c r="D20" s="1" t="s">
        <v>69</v>
      </c>
      <c r="E20" s="3" t="s">
        <v>70</v>
      </c>
      <c r="F20" s="2">
        <v>1</v>
      </c>
      <c r="G20" s="4"/>
      <c r="H20" s="4"/>
      <c r="I20" s="4">
        <f t="shared" si="0"/>
        <v>0</v>
      </c>
      <c r="J20" s="4">
        <f t="shared" si="1"/>
        <v>0</v>
      </c>
      <c r="K20" s="4"/>
    </row>
    <row r="21" spans="1:11" ht="29.25" customHeight="1" x14ac:dyDescent="0.2">
      <c r="A21" s="1" t="s">
        <v>71</v>
      </c>
      <c r="B21" s="2" t="s">
        <v>72</v>
      </c>
      <c r="C21" s="1" t="s">
        <v>20</v>
      </c>
      <c r="D21" s="1" t="s">
        <v>73</v>
      </c>
      <c r="E21" s="3" t="s">
        <v>38</v>
      </c>
      <c r="F21" s="2">
        <v>190</v>
      </c>
      <c r="G21" s="4"/>
      <c r="H21" s="4"/>
      <c r="I21" s="4">
        <f t="shared" si="0"/>
        <v>0</v>
      </c>
      <c r="J21" s="4">
        <f t="shared" si="1"/>
        <v>0</v>
      </c>
      <c r="K21" s="4"/>
    </row>
    <row r="22" spans="1:11" ht="24.95" customHeight="1" x14ac:dyDescent="0.2">
      <c r="A22" s="1" t="s">
        <v>74</v>
      </c>
      <c r="B22" s="2" t="s">
        <v>75</v>
      </c>
      <c r="C22" s="1" t="s">
        <v>76</v>
      </c>
      <c r="D22" s="1" t="s">
        <v>77</v>
      </c>
      <c r="E22" s="3" t="s">
        <v>38</v>
      </c>
      <c r="F22" s="2">
        <v>1075</v>
      </c>
      <c r="G22" s="4"/>
      <c r="H22" s="4"/>
      <c r="I22" s="4">
        <f t="shared" si="0"/>
        <v>0</v>
      </c>
      <c r="J22" s="4">
        <f t="shared" si="1"/>
        <v>0</v>
      </c>
      <c r="K22" s="4"/>
    </row>
    <row r="23" spans="1:11" ht="24.95" customHeight="1" x14ac:dyDescent="0.2">
      <c r="A23" s="1" t="s">
        <v>78</v>
      </c>
      <c r="B23" s="2" t="s">
        <v>79</v>
      </c>
      <c r="C23" s="1" t="s">
        <v>20</v>
      </c>
      <c r="D23" s="1" t="s">
        <v>80</v>
      </c>
      <c r="E23" s="3" t="s">
        <v>38</v>
      </c>
      <c r="F23" s="2">
        <v>4</v>
      </c>
      <c r="G23" s="4"/>
      <c r="H23" s="4"/>
      <c r="I23" s="4">
        <f t="shared" si="0"/>
        <v>0</v>
      </c>
      <c r="J23" s="4">
        <f t="shared" si="1"/>
        <v>0</v>
      </c>
      <c r="K23" s="4"/>
    </row>
    <row r="24" spans="1:11" ht="24.95" customHeight="1" x14ac:dyDescent="0.2">
      <c r="A24" s="1" t="s">
        <v>81</v>
      </c>
      <c r="B24" s="2" t="s">
        <v>82</v>
      </c>
      <c r="C24" s="1" t="s">
        <v>76</v>
      </c>
      <c r="D24" s="1" t="s">
        <v>83</v>
      </c>
      <c r="E24" s="3" t="s">
        <v>38</v>
      </c>
      <c r="F24" s="2">
        <v>157</v>
      </c>
      <c r="G24" s="4"/>
      <c r="H24" s="4"/>
      <c r="I24" s="4">
        <f t="shared" si="0"/>
        <v>0</v>
      </c>
      <c r="J24" s="4">
        <f t="shared" si="1"/>
        <v>0</v>
      </c>
      <c r="K24" s="4"/>
    </row>
    <row r="25" spans="1:11" ht="24.95" customHeight="1" x14ac:dyDescent="0.2">
      <c r="A25" s="1" t="s">
        <v>84</v>
      </c>
      <c r="B25" s="2" t="s">
        <v>85</v>
      </c>
      <c r="C25" s="1" t="s">
        <v>20</v>
      </c>
      <c r="D25" s="1" t="s">
        <v>86</v>
      </c>
      <c r="E25" s="3" t="s">
        <v>70</v>
      </c>
      <c r="F25" s="2">
        <v>154</v>
      </c>
      <c r="G25" s="4"/>
      <c r="H25" s="4"/>
      <c r="I25" s="4">
        <f t="shared" si="0"/>
        <v>0</v>
      </c>
      <c r="J25" s="4">
        <f t="shared" si="1"/>
        <v>0</v>
      </c>
      <c r="K25" s="4"/>
    </row>
    <row r="26" spans="1:11" ht="24.95" customHeight="1" x14ac:dyDescent="0.2">
      <c r="A26" s="1" t="s">
        <v>87</v>
      </c>
      <c r="B26" s="2" t="s">
        <v>88</v>
      </c>
      <c r="C26" s="1" t="s">
        <v>20</v>
      </c>
      <c r="D26" s="1" t="s">
        <v>89</v>
      </c>
      <c r="E26" s="3" t="s">
        <v>70</v>
      </c>
      <c r="F26" s="2">
        <v>7</v>
      </c>
      <c r="G26" s="4"/>
      <c r="H26" s="4"/>
      <c r="I26" s="4">
        <f t="shared" si="0"/>
        <v>0</v>
      </c>
      <c r="J26" s="4">
        <f t="shared" si="1"/>
        <v>0</v>
      </c>
      <c r="K26" s="4"/>
    </row>
    <row r="27" spans="1:11" ht="28.5" customHeight="1" x14ac:dyDescent="0.2">
      <c r="A27" s="1" t="s">
        <v>90</v>
      </c>
      <c r="B27" s="2" t="s">
        <v>91</v>
      </c>
      <c r="C27" s="1" t="s">
        <v>28</v>
      </c>
      <c r="D27" s="1" t="s">
        <v>92</v>
      </c>
      <c r="E27" s="3" t="s">
        <v>62</v>
      </c>
      <c r="F27" s="2">
        <v>20</v>
      </c>
      <c r="G27" s="4"/>
      <c r="H27" s="4"/>
      <c r="I27" s="4">
        <f t="shared" si="0"/>
        <v>0</v>
      </c>
      <c r="J27" s="4">
        <f t="shared" si="1"/>
        <v>0</v>
      </c>
      <c r="K27" s="4"/>
    </row>
    <row r="28" spans="1:11" ht="28.5" customHeight="1" x14ac:dyDescent="0.2">
      <c r="A28" s="1" t="s">
        <v>93</v>
      </c>
      <c r="B28" s="2" t="s">
        <v>94</v>
      </c>
      <c r="C28" s="1" t="s">
        <v>28</v>
      </c>
      <c r="D28" s="1" t="s">
        <v>95</v>
      </c>
      <c r="E28" s="3" t="s">
        <v>62</v>
      </c>
      <c r="F28" s="2">
        <v>743</v>
      </c>
      <c r="G28" s="4"/>
      <c r="H28" s="4"/>
      <c r="I28" s="4">
        <f t="shared" si="0"/>
        <v>0</v>
      </c>
      <c r="J28" s="4">
        <f t="shared" si="1"/>
        <v>0</v>
      </c>
      <c r="K28" s="4"/>
    </row>
    <row r="29" spans="1:11" ht="40.5" customHeight="1" x14ac:dyDescent="0.2">
      <c r="A29" s="1" t="s">
        <v>96</v>
      </c>
      <c r="B29" s="2" t="s">
        <v>97</v>
      </c>
      <c r="C29" s="1" t="s">
        <v>28</v>
      </c>
      <c r="D29" s="1" t="s">
        <v>98</v>
      </c>
      <c r="E29" s="3" t="s">
        <v>99</v>
      </c>
      <c r="F29" s="2">
        <v>2</v>
      </c>
      <c r="G29" s="4"/>
      <c r="H29" s="4"/>
      <c r="I29" s="4">
        <f t="shared" si="0"/>
        <v>0</v>
      </c>
      <c r="J29" s="4">
        <f t="shared" si="1"/>
        <v>0</v>
      </c>
      <c r="K29" s="4"/>
    </row>
    <row r="30" spans="1:11" ht="31.5" customHeight="1" x14ac:dyDescent="0.2">
      <c r="A30" s="33" t="s">
        <v>100</v>
      </c>
      <c r="B30" s="34">
        <v>2454</v>
      </c>
      <c r="C30" s="33" t="s">
        <v>54</v>
      </c>
      <c r="D30" s="33" t="s">
        <v>155</v>
      </c>
      <c r="E30" s="35" t="s">
        <v>156</v>
      </c>
      <c r="F30" s="34">
        <v>9600</v>
      </c>
      <c r="G30" s="4"/>
      <c r="H30" s="4"/>
      <c r="I30" s="4">
        <f t="shared" si="0"/>
        <v>0</v>
      </c>
      <c r="J30" s="4">
        <f t="shared" si="1"/>
        <v>0</v>
      </c>
      <c r="K30" s="4"/>
    </row>
    <row r="31" spans="1:11" ht="24.95" customHeight="1" x14ac:dyDescent="0.2">
      <c r="A31" s="7" t="s">
        <v>101</v>
      </c>
      <c r="B31" s="7"/>
      <c r="C31" s="7"/>
      <c r="D31" s="7" t="s">
        <v>102</v>
      </c>
      <c r="E31" s="7"/>
      <c r="F31" s="8"/>
      <c r="G31" s="7"/>
      <c r="H31" s="7"/>
      <c r="I31" s="7"/>
      <c r="J31" s="7"/>
      <c r="K31" s="9">
        <f>TRUNC(SUM(J32:J34),2)</f>
        <v>0</v>
      </c>
    </row>
    <row r="32" spans="1:11" ht="24.95" customHeight="1" x14ac:dyDescent="0.2">
      <c r="A32" s="1" t="s">
        <v>103</v>
      </c>
      <c r="B32" s="2" t="s">
        <v>104</v>
      </c>
      <c r="C32" s="1" t="s">
        <v>20</v>
      </c>
      <c r="D32" s="1" t="s">
        <v>105</v>
      </c>
      <c r="E32" s="3" t="s">
        <v>70</v>
      </c>
      <c r="F32" s="2">
        <v>150</v>
      </c>
      <c r="G32" s="4"/>
      <c r="H32" s="4"/>
      <c r="I32" s="4">
        <f t="shared" si="0"/>
        <v>0</v>
      </c>
      <c r="J32" s="4">
        <f t="shared" si="1"/>
        <v>0</v>
      </c>
      <c r="K32" s="4"/>
    </row>
    <row r="33" spans="1:11" ht="24.95" customHeight="1" x14ac:dyDescent="0.2">
      <c r="A33" s="1" t="s">
        <v>106</v>
      </c>
      <c r="B33" s="2" t="s">
        <v>107</v>
      </c>
      <c r="C33" s="1" t="s">
        <v>20</v>
      </c>
      <c r="D33" s="1" t="s">
        <v>108</v>
      </c>
      <c r="E33" s="3" t="s">
        <v>70</v>
      </c>
      <c r="F33" s="2">
        <v>12</v>
      </c>
      <c r="G33" s="4"/>
      <c r="H33" s="4"/>
      <c r="I33" s="4">
        <f t="shared" si="0"/>
        <v>0</v>
      </c>
      <c r="J33" s="4">
        <f t="shared" si="1"/>
        <v>0</v>
      </c>
      <c r="K33" s="4"/>
    </row>
    <row r="34" spans="1:11" ht="29.25" customHeight="1" x14ac:dyDescent="0.2">
      <c r="A34" s="1" t="s">
        <v>109</v>
      </c>
      <c r="B34" s="2" t="s">
        <v>110</v>
      </c>
      <c r="C34" s="1" t="s">
        <v>28</v>
      </c>
      <c r="D34" s="1" t="s">
        <v>111</v>
      </c>
      <c r="E34" s="3" t="s">
        <v>42</v>
      </c>
      <c r="F34" s="2">
        <v>64</v>
      </c>
      <c r="G34" s="4"/>
      <c r="H34" s="4"/>
      <c r="I34" s="4">
        <f t="shared" si="0"/>
        <v>0</v>
      </c>
      <c r="J34" s="4">
        <f t="shared" si="1"/>
        <v>0</v>
      </c>
      <c r="K34" s="4"/>
    </row>
    <row r="35" spans="1:11" ht="24.95" customHeight="1" x14ac:dyDescent="0.2">
      <c r="A35" s="7" t="s">
        <v>112</v>
      </c>
      <c r="B35" s="7"/>
      <c r="C35" s="7"/>
      <c r="D35" s="7" t="s">
        <v>113</v>
      </c>
      <c r="E35" s="7"/>
      <c r="F35" s="8"/>
      <c r="G35" s="7"/>
      <c r="H35" s="7"/>
      <c r="I35" s="7"/>
      <c r="J35" s="7"/>
      <c r="K35" s="9">
        <f>TRUNC(SUM(J36),2)</f>
        <v>0</v>
      </c>
    </row>
    <row r="36" spans="1:11" ht="24.95" customHeight="1" x14ac:dyDescent="0.2">
      <c r="A36" s="1" t="s">
        <v>114</v>
      </c>
      <c r="B36" s="2" t="s">
        <v>115</v>
      </c>
      <c r="C36" s="1" t="s">
        <v>28</v>
      </c>
      <c r="D36" s="1" t="s">
        <v>116</v>
      </c>
      <c r="E36" s="3" t="s">
        <v>42</v>
      </c>
      <c r="F36" s="2">
        <v>1200</v>
      </c>
      <c r="G36" s="4"/>
      <c r="H36" s="4"/>
      <c r="I36" s="4">
        <f t="shared" si="0"/>
        <v>0</v>
      </c>
      <c r="J36" s="4">
        <f t="shared" si="1"/>
        <v>0</v>
      </c>
      <c r="K36" s="4"/>
    </row>
    <row r="37" spans="1:11" x14ac:dyDescent="0.2">
      <c r="A37" s="5"/>
      <c r="B37" s="5"/>
      <c r="C37" s="5"/>
      <c r="D37" s="5"/>
      <c r="E37" s="5"/>
      <c r="F37" s="5"/>
      <c r="G37" s="5"/>
      <c r="H37" s="5"/>
      <c r="I37" s="10" t="s">
        <v>123</v>
      </c>
      <c r="J37" s="10"/>
      <c r="K37" s="12">
        <f>TRUNC(SUM(K6,K13,K31,K35),2)</f>
        <v>0</v>
      </c>
    </row>
    <row r="38" spans="1:1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40" spans="1:11" x14ac:dyDescent="0.2">
      <c r="A40" s="50" t="s">
        <v>131</v>
      </c>
      <c r="B40" s="51"/>
      <c r="C40" s="51"/>
      <c r="D40" s="51"/>
      <c r="E40" s="52"/>
    </row>
    <row r="41" spans="1:11" ht="25.5" customHeight="1" x14ac:dyDescent="0.2">
      <c r="A41" s="25" t="s">
        <v>132</v>
      </c>
      <c r="B41" s="53" t="s">
        <v>133</v>
      </c>
      <c r="C41" s="54"/>
      <c r="D41" s="26" t="s">
        <v>134</v>
      </c>
      <c r="E41" s="26" t="s">
        <v>135</v>
      </c>
    </row>
    <row r="42" spans="1:11" ht="25.5" customHeight="1" x14ac:dyDescent="0.2">
      <c r="A42" s="27">
        <v>1</v>
      </c>
      <c r="B42" s="38" t="s">
        <v>136</v>
      </c>
      <c r="C42" s="39"/>
      <c r="D42" s="28" t="s">
        <v>137</v>
      </c>
      <c r="E42" s="29">
        <v>4.68</v>
      </c>
    </row>
    <row r="43" spans="1:11" x14ac:dyDescent="0.2">
      <c r="A43" s="27">
        <v>2</v>
      </c>
      <c r="B43" s="38" t="s">
        <v>138</v>
      </c>
      <c r="C43" s="39"/>
      <c r="D43" s="28" t="s">
        <v>139</v>
      </c>
      <c r="E43" s="29">
        <v>0.4</v>
      </c>
    </row>
    <row r="44" spans="1:11" ht="25.5" customHeight="1" x14ac:dyDescent="0.2">
      <c r="A44" s="27">
        <v>3</v>
      </c>
      <c r="B44" s="38" t="s">
        <v>140</v>
      </c>
      <c r="C44" s="39"/>
      <c r="D44" s="28" t="s">
        <v>141</v>
      </c>
      <c r="E44" s="29">
        <v>1.27</v>
      </c>
    </row>
    <row r="45" spans="1:11" x14ac:dyDescent="0.2">
      <c r="A45" s="27">
        <v>4</v>
      </c>
      <c r="B45" s="38" t="s">
        <v>142</v>
      </c>
      <c r="C45" s="39"/>
      <c r="D45" s="28" t="s">
        <v>143</v>
      </c>
      <c r="E45" s="29">
        <v>0.4</v>
      </c>
    </row>
    <row r="46" spans="1:11" ht="25.5" customHeight="1" x14ac:dyDescent="0.2">
      <c r="A46" s="27">
        <v>5</v>
      </c>
      <c r="B46" s="38" t="s">
        <v>144</v>
      </c>
      <c r="C46" s="39"/>
      <c r="D46" s="28" t="s">
        <v>145</v>
      </c>
      <c r="E46" s="29">
        <v>1.23</v>
      </c>
    </row>
    <row r="47" spans="1:11" x14ac:dyDescent="0.2">
      <c r="A47" s="27">
        <v>6</v>
      </c>
      <c r="B47" s="38" t="s">
        <v>146</v>
      </c>
      <c r="C47" s="39"/>
      <c r="D47" s="28" t="s">
        <v>147</v>
      </c>
      <c r="E47" s="29">
        <v>7.4</v>
      </c>
    </row>
    <row r="48" spans="1:11" x14ac:dyDescent="0.2">
      <c r="A48" s="27">
        <v>7</v>
      </c>
      <c r="B48" s="38" t="s">
        <v>148</v>
      </c>
      <c r="C48" s="39"/>
      <c r="D48" s="44" t="s">
        <v>149</v>
      </c>
      <c r="E48" s="29">
        <v>3</v>
      </c>
    </row>
    <row r="49" spans="1:11" x14ac:dyDescent="0.2">
      <c r="A49" s="27">
        <v>8</v>
      </c>
      <c r="B49" s="38" t="s">
        <v>150</v>
      </c>
      <c r="C49" s="39"/>
      <c r="D49" s="45"/>
      <c r="E49" s="29">
        <v>0.65</v>
      </c>
    </row>
    <row r="50" spans="1:11" x14ac:dyDescent="0.2">
      <c r="A50" s="27">
        <v>9</v>
      </c>
      <c r="B50" s="38" t="s">
        <v>151</v>
      </c>
      <c r="C50" s="39"/>
      <c r="D50" s="46"/>
      <c r="E50" s="29">
        <v>3.5</v>
      </c>
    </row>
    <row r="51" spans="1:11" x14ac:dyDescent="0.2">
      <c r="A51" s="27"/>
      <c r="B51" s="40" t="s">
        <v>128</v>
      </c>
      <c r="C51" s="41"/>
      <c r="D51" s="30"/>
      <c r="E51" s="31">
        <f>((((1+(E42+E43+E44+E45)/100)*(1+E46/100)*(1+E47/100))/(1-(E48+E49+E50)/100))-1)*100</f>
        <v>24.996972374798034</v>
      </c>
    </row>
    <row r="52" spans="1:11" x14ac:dyDescent="0.2">
      <c r="A52" s="47" t="s">
        <v>152</v>
      </c>
      <c r="B52" s="47"/>
      <c r="C52" s="47"/>
      <c r="D52" s="47"/>
      <c r="E52" s="32"/>
    </row>
    <row r="55" spans="1:11" x14ac:dyDescent="0.2">
      <c r="A55" s="42" t="s">
        <v>118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</row>
    <row r="56" spans="1:11" x14ac:dyDescent="0.2">
      <c r="A56" s="36" t="s">
        <v>157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">
      <c r="A57" s="36" t="s">
        <v>153</v>
      </c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</row>
  </sheetData>
  <mergeCells count="33">
    <mergeCell ref="J1:K1"/>
    <mergeCell ref="J2:K2"/>
    <mergeCell ref="D4:D5"/>
    <mergeCell ref="E4:E5"/>
    <mergeCell ref="F4:F5"/>
    <mergeCell ref="G4:I4"/>
    <mergeCell ref="J4:K4"/>
    <mergeCell ref="B45:C45"/>
    <mergeCell ref="B46:C46"/>
    <mergeCell ref="B47:C47"/>
    <mergeCell ref="A1:D1"/>
    <mergeCell ref="A2:D2"/>
    <mergeCell ref="A40:E40"/>
    <mergeCell ref="B41:C41"/>
    <mergeCell ref="B42:C42"/>
    <mergeCell ref="B43:C43"/>
    <mergeCell ref="B44:C44"/>
    <mergeCell ref="E2:G2"/>
    <mergeCell ref="E1:G1"/>
    <mergeCell ref="A3:K3"/>
    <mergeCell ref="A4:A5"/>
    <mergeCell ref="B4:B5"/>
    <mergeCell ref="C4:C5"/>
    <mergeCell ref="A57:K57"/>
    <mergeCell ref="A58:K58"/>
    <mergeCell ref="B48:C48"/>
    <mergeCell ref="B49:C49"/>
    <mergeCell ref="B50:C50"/>
    <mergeCell ref="B51:C51"/>
    <mergeCell ref="A55:K55"/>
    <mergeCell ref="A56:K56"/>
    <mergeCell ref="D48:D50"/>
    <mergeCell ref="A52:D5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="60" zoomScaleNormal="100" workbookViewId="0">
      <selection activeCell="E4" sqref="E4"/>
    </sheetView>
  </sheetViews>
  <sheetFormatPr defaultRowHeight="14.25" x14ac:dyDescent="0.2"/>
  <cols>
    <col min="1" max="1" width="8.625" customWidth="1"/>
    <col min="2" max="2" width="36.625" customWidth="1"/>
    <col min="3" max="3" width="15.125" customWidth="1"/>
    <col min="4" max="4" width="14.25" customWidth="1"/>
    <col min="5" max="5" width="27.875" customWidth="1"/>
  </cols>
  <sheetData>
    <row r="1" spans="1:5" ht="24.95" customHeight="1" x14ac:dyDescent="0.2">
      <c r="A1" s="65" t="s">
        <v>124</v>
      </c>
      <c r="B1" s="66"/>
      <c r="C1" s="66"/>
      <c r="D1" s="66"/>
      <c r="E1" s="67"/>
    </row>
    <row r="2" spans="1:5" ht="24.95" customHeight="1" x14ac:dyDescent="0.2">
      <c r="A2" s="68"/>
      <c r="B2" s="69"/>
      <c r="C2" s="69"/>
      <c r="D2" s="15"/>
      <c r="E2" s="16"/>
    </row>
    <row r="3" spans="1:5" ht="24.95" customHeight="1" x14ac:dyDescent="0.2">
      <c r="A3" s="17" t="s">
        <v>125</v>
      </c>
      <c r="B3" s="17" t="s">
        <v>126</v>
      </c>
      <c r="C3" s="17" t="s">
        <v>127</v>
      </c>
      <c r="D3" s="17" t="s">
        <v>130</v>
      </c>
      <c r="E3" s="18" t="s">
        <v>128</v>
      </c>
    </row>
    <row r="4" spans="1:5" ht="24.95" customHeight="1" x14ac:dyDescent="0.2">
      <c r="A4" s="63">
        <v>1</v>
      </c>
      <c r="B4" s="64" t="str">
        <f>Orçamento!D6</f>
        <v>SERVIÇOS INICIAIS</v>
      </c>
      <c r="C4" s="19">
        <v>0.5</v>
      </c>
      <c r="D4" s="19">
        <v>0.5</v>
      </c>
      <c r="E4" s="19">
        <f>TRUNC(SUM(C4:D4),2)</f>
        <v>1</v>
      </c>
    </row>
    <row r="5" spans="1:5" ht="24.95" customHeight="1" x14ac:dyDescent="0.2">
      <c r="A5" s="63"/>
      <c r="B5" s="64"/>
      <c r="C5" s="20">
        <f>C4*$E$5</f>
        <v>0</v>
      </c>
      <c r="D5" s="20">
        <f>D4*$E$5</f>
        <v>0</v>
      </c>
      <c r="E5" s="21">
        <f>Orçamento!K6</f>
        <v>0</v>
      </c>
    </row>
    <row r="6" spans="1:5" ht="24.95" customHeight="1" x14ac:dyDescent="0.2">
      <c r="A6" s="63">
        <v>2</v>
      </c>
      <c r="B6" s="64" t="str">
        <f>Orçamento!D13</f>
        <v>INSTALAÇÕES DE DETECÇÃO DE INCÊNDIO</v>
      </c>
      <c r="C6" s="19">
        <v>0.5</v>
      </c>
      <c r="D6" s="19">
        <v>0.5</v>
      </c>
      <c r="E6" s="19">
        <f>TRUNC(SUM(C6:D6),2)</f>
        <v>1</v>
      </c>
    </row>
    <row r="7" spans="1:5" ht="24.95" customHeight="1" x14ac:dyDescent="0.2">
      <c r="A7" s="63"/>
      <c r="B7" s="64"/>
      <c r="C7" s="20">
        <f>C6*$E$7</f>
        <v>0</v>
      </c>
      <c r="D7" s="20">
        <f>D6*$E$7</f>
        <v>0</v>
      </c>
      <c r="E7" s="21">
        <f>Orçamento!K13</f>
        <v>0</v>
      </c>
    </row>
    <row r="8" spans="1:5" ht="24.95" customHeight="1" x14ac:dyDescent="0.2">
      <c r="A8" s="63">
        <v>3</v>
      </c>
      <c r="B8" s="64" t="str">
        <f>Orçamento!D31</f>
        <v>DEMOLIÇÕES</v>
      </c>
      <c r="C8" s="19">
        <v>0.5</v>
      </c>
      <c r="D8" s="19">
        <v>0.5</v>
      </c>
      <c r="E8" s="19">
        <f>TRUNC(SUM(C8:D8),2)</f>
        <v>1</v>
      </c>
    </row>
    <row r="9" spans="1:5" ht="24.95" customHeight="1" x14ac:dyDescent="0.2">
      <c r="A9" s="63"/>
      <c r="B9" s="64"/>
      <c r="C9" s="20">
        <f>C8*$E$9</f>
        <v>0</v>
      </c>
      <c r="D9" s="20">
        <f>D8*$E$9</f>
        <v>0</v>
      </c>
      <c r="E9" s="21">
        <f>Orçamento!K31</f>
        <v>0</v>
      </c>
    </row>
    <row r="10" spans="1:5" ht="24.95" customHeight="1" x14ac:dyDescent="0.2">
      <c r="A10" s="63">
        <v>4</v>
      </c>
      <c r="B10" s="64" t="str">
        <f>Orçamento!D35</f>
        <v>LIMPEZA FINAL</v>
      </c>
      <c r="C10" s="19">
        <v>0.5</v>
      </c>
      <c r="D10" s="19">
        <v>0.5</v>
      </c>
      <c r="E10" s="19">
        <f>TRUNC(SUM(C10:D10),2)</f>
        <v>1</v>
      </c>
    </row>
    <row r="11" spans="1:5" ht="24.95" customHeight="1" x14ac:dyDescent="0.2">
      <c r="A11" s="63"/>
      <c r="B11" s="64"/>
      <c r="C11" s="20">
        <f>C10*$E$11</f>
        <v>0</v>
      </c>
      <c r="D11" s="20">
        <f>D10*$E$11</f>
        <v>0</v>
      </c>
      <c r="E11" s="21">
        <f>Orçamento!K35</f>
        <v>0</v>
      </c>
    </row>
    <row r="12" spans="1:5" ht="24.95" customHeight="1" x14ac:dyDescent="0.25">
      <c r="A12" s="22"/>
      <c r="B12" s="22"/>
      <c r="C12" s="23">
        <f>C5+C7+C9+C11</f>
        <v>0</v>
      </c>
      <c r="D12" s="23">
        <f>D5+D7+D9+D11</f>
        <v>0</v>
      </c>
      <c r="E12" s="23">
        <f>E5+E7+E9+E11</f>
        <v>0</v>
      </c>
    </row>
    <row r="13" spans="1:5" ht="24.95" customHeight="1" x14ac:dyDescent="0.2">
      <c r="A13" s="62" t="s">
        <v>129</v>
      </c>
      <c r="B13" s="62"/>
      <c r="C13" s="20"/>
      <c r="D13" s="20"/>
      <c r="E13" s="24">
        <f>SUM(E5,E7,E9,E11)</f>
        <v>0</v>
      </c>
    </row>
  </sheetData>
  <mergeCells count="11">
    <mergeCell ref="A1:E1"/>
    <mergeCell ref="A2:C2"/>
    <mergeCell ref="A4:A5"/>
    <mergeCell ref="B4:B5"/>
    <mergeCell ref="A6:A7"/>
    <mergeCell ref="B6:B7"/>
    <mergeCell ref="A13:B13"/>
    <mergeCell ref="A8:A9"/>
    <mergeCell ref="B8:B9"/>
    <mergeCell ref="A10:A11"/>
    <mergeCell ref="B10:B1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NPI - PROINFRA</cp:lastModifiedBy>
  <cp:revision>0</cp:revision>
  <cp:lastPrinted>2019-03-28T21:26:49Z</cp:lastPrinted>
  <dcterms:created xsi:type="dcterms:W3CDTF">2019-03-28T20:39:00Z</dcterms:created>
  <dcterms:modified xsi:type="dcterms:W3CDTF">2019-07-10T13:19:06Z</dcterms:modified>
</cp:coreProperties>
</file>