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CCR\Escada Prédio 42\LICITAÇÃO\"/>
    </mc:Choice>
  </mc:AlternateContent>
  <bookViews>
    <workbookView xWindow="0" yWindow="0" windowWidth="28800" windowHeight="12435"/>
  </bookViews>
  <sheets>
    <sheet name="ORÇAMENTO" sheetId="1" r:id="rId1"/>
    <sheet name="CRONOGRAMA " sheetId="2" r:id="rId2"/>
  </sheets>
  <calcPr calcId="152511"/>
</workbook>
</file>

<file path=xl/calcChain.xml><?xml version="1.0" encoding="utf-8"?>
<calcChain xmlns="http://schemas.openxmlformats.org/spreadsheetml/2006/main">
  <c r="J47" i="1" l="1"/>
  <c r="K47" i="1" s="1"/>
  <c r="J17" i="1" l="1"/>
  <c r="K17" i="1" s="1"/>
  <c r="E67" i="1" l="1"/>
  <c r="D20" i="2" l="1"/>
  <c r="D18" i="2"/>
  <c r="D16" i="2"/>
  <c r="D14" i="2"/>
  <c r="D12" i="2"/>
  <c r="D10" i="2"/>
  <c r="D8" i="2"/>
  <c r="D6" i="2"/>
  <c r="D4" i="2"/>
  <c r="B20" i="2"/>
  <c r="B18" i="2"/>
  <c r="B16" i="2"/>
  <c r="B14" i="2"/>
  <c r="B12" i="2"/>
  <c r="B10" i="2"/>
  <c r="B8" i="2"/>
  <c r="B6" i="2"/>
  <c r="B4" i="2"/>
  <c r="J53" i="1" l="1"/>
  <c r="K53" i="1" s="1"/>
  <c r="J52" i="1"/>
  <c r="K52" i="1" s="1"/>
  <c r="J51" i="1"/>
  <c r="K51" i="1" s="1"/>
  <c r="J50" i="1"/>
  <c r="K50" i="1" s="1"/>
  <c r="J48" i="1"/>
  <c r="K48" i="1" s="1"/>
  <c r="L44" i="1" s="1"/>
  <c r="D19" i="2" s="1"/>
  <c r="C19" i="2" s="1"/>
  <c r="J46" i="1"/>
  <c r="K46" i="1" s="1"/>
  <c r="J45" i="1"/>
  <c r="K45" i="1" s="1"/>
  <c r="J43" i="1"/>
  <c r="K43" i="1" s="1"/>
  <c r="J42" i="1"/>
  <c r="K42" i="1" s="1"/>
  <c r="J41" i="1"/>
  <c r="K41" i="1" s="1"/>
  <c r="J39" i="1"/>
  <c r="K39" i="1" s="1"/>
  <c r="J38" i="1"/>
  <c r="K38" i="1" s="1"/>
  <c r="J35" i="1"/>
  <c r="K35" i="1" s="1"/>
  <c r="J34" i="1"/>
  <c r="K34" i="1" s="1"/>
  <c r="J32" i="1"/>
  <c r="K32" i="1" s="1"/>
  <c r="J31" i="1"/>
  <c r="K31" i="1" s="1"/>
  <c r="L29" i="1" s="1"/>
  <c r="D15" i="2" s="1"/>
  <c r="C15" i="2" s="1"/>
  <c r="J28" i="1"/>
  <c r="K28" i="1" s="1"/>
  <c r="J27" i="1"/>
  <c r="K27" i="1" s="1"/>
  <c r="J26" i="1"/>
  <c r="K26" i="1" s="1"/>
  <c r="L25" i="1" s="1"/>
  <c r="D13" i="2" s="1"/>
  <c r="C13" i="2" s="1"/>
  <c r="J24" i="1"/>
  <c r="K24" i="1" s="1"/>
  <c r="L23" i="1" s="1"/>
  <c r="D11" i="2" s="1"/>
  <c r="C11" i="2" s="1"/>
  <c r="J21" i="1"/>
  <c r="K21" i="1" s="1"/>
  <c r="J22" i="1"/>
  <c r="K22" i="1"/>
  <c r="J20" i="1"/>
  <c r="K20" i="1" s="1"/>
  <c r="L19" i="1" s="1"/>
  <c r="D9" i="2" s="1"/>
  <c r="C9" i="2" s="1"/>
  <c r="J13" i="1"/>
  <c r="K13" i="1"/>
  <c r="J14" i="1"/>
  <c r="K14" i="1" s="1"/>
  <c r="J15" i="1"/>
  <c r="K15" i="1" s="1"/>
  <c r="J16" i="1"/>
  <c r="K16" i="1" s="1"/>
  <c r="J18" i="1"/>
  <c r="K18" i="1" s="1"/>
  <c r="J12" i="1"/>
  <c r="K12" i="1" s="1"/>
  <c r="J8" i="1"/>
  <c r="K8" i="1" s="1"/>
  <c r="J9" i="1"/>
  <c r="K9" i="1" s="1"/>
  <c r="J10" i="1"/>
  <c r="K10" i="1" s="1"/>
  <c r="J7" i="1"/>
  <c r="K7" i="1" s="1"/>
  <c r="L6" i="1" s="1"/>
  <c r="D5" i="2" s="1"/>
  <c r="C5" i="2" s="1"/>
  <c r="L11" i="1" l="1"/>
  <c r="D7" i="2" s="1"/>
  <c r="C7" i="2" s="1"/>
  <c r="L49" i="1"/>
  <c r="D21" i="2" s="1"/>
  <c r="C21" i="2" s="1"/>
  <c r="L36" i="1"/>
  <c r="L54" i="1" l="1"/>
  <c r="D17" i="2"/>
  <c r="D22" i="2" s="1"/>
  <c r="C17" i="2" l="1"/>
  <c r="C22" i="2" s="1"/>
  <c r="D23" i="2" s="1"/>
</calcChain>
</file>

<file path=xl/sharedStrings.xml><?xml version="1.0" encoding="utf-8"?>
<sst xmlns="http://schemas.openxmlformats.org/spreadsheetml/2006/main" count="287" uniqueCount="202">
  <si>
    <t>9.2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</si>
  <si>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</si>
  <si>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9.3</t>
  </si>
  <si>
    <t>9.4</t>
  </si>
  <si>
    <t>97622</t>
  </si>
  <si>
    <t>SBC (000330) PROJETO ESTRUTURAL E DE FUNDAÇÕES</t>
  </si>
  <si>
    <t>SERVIÇOS COMPLEMENTARES</t>
  </si>
  <si>
    <t>1.1</t>
  </si>
  <si>
    <t>1.2</t>
  </si>
  <si>
    <t>1.3</t>
  </si>
  <si>
    <t>1.4</t>
  </si>
  <si>
    <t>1</t>
  </si>
  <si>
    <t>2</t>
  </si>
  <si>
    <t>3</t>
  </si>
  <si>
    <t>4</t>
  </si>
  <si>
    <t>5</t>
  </si>
  <si>
    <t>6</t>
  </si>
  <si>
    <t>7</t>
  </si>
  <si>
    <t>8</t>
  </si>
  <si>
    <t>97639</t>
  </si>
  <si>
    <t>9</t>
  </si>
  <si>
    <t>Próprio</t>
  </si>
  <si>
    <t>PLACA DE OBRA EM CHAPA DE ACO GALVANIZADO</t>
  </si>
  <si>
    <t>H</t>
  </si>
  <si>
    <t>Total Geral</t>
  </si>
  <si>
    <t>M</t>
  </si>
  <si>
    <t>REMOÇÃO DE PLACAS DE CONCRETO, DE FORMA MANUAL, SEM REAPROVEITAMENTO. AF_12/2017</t>
  </si>
  <si>
    <t>REVESTIMENTO EXTERNO</t>
  </si>
  <si>
    <t>VIDRO LISO COMUM TRANSPARENTE, ESPESSURA 6MM</t>
  </si>
  <si>
    <t>Demolição de pavimentação em paralelepípedo c/ reaproveitamento</t>
  </si>
  <si>
    <t>m</t>
  </si>
  <si>
    <t>MES</t>
  </si>
  <si>
    <t>111</t>
  </si>
  <si>
    <t>8.1</t>
  </si>
  <si>
    <t>8.2</t>
  </si>
  <si>
    <t>8.3</t>
  </si>
  <si>
    <t>CALHA EM CHAPA DE AÇO GALVANIZADO NÚMERO 24, DESENVOLVIMENTO DE 33 CM, INCLUSO TRANSPORTE VERTICAL. AF_06/2016</t>
  </si>
  <si>
    <t>85334</t>
  </si>
  <si>
    <t>SEINFRA</t>
  </si>
  <si>
    <t>(COMPOSIÇÃO REPRESENTATIVA) EXECUÇÃO DE ESTRUTURAS DE CONCRETO ARMADO CONVENCIONAL, PARA EDIFICAÇÃO HABITACIONAL MULTIFAMILIAR (PRÉDIO), FCK = 25 MPA. AF_01/2017</t>
  </si>
  <si>
    <t>Banco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</si>
  <si>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</si>
  <si>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KG</t>
  </si>
  <si>
    <t>LIMPEZA FINAL DA OBRA</t>
  </si>
  <si>
    <t>88485</t>
  </si>
  <si>
    <t>9537</t>
  </si>
  <si>
    <t>88489</t>
  </si>
  <si>
    <t>Demolições / Remoções</t>
  </si>
  <si>
    <t>REVESTIMENTOS</t>
  </si>
  <si>
    <t>M. O.</t>
  </si>
  <si>
    <t>REBOCO COM ARGAMASSA PRE-FABRICADA, ESPESSURA 0,5CM, PREPARO MECANICO DA ARGAMASSA</t>
  </si>
  <si>
    <t>RETIRADA DE ESQUADRIAS METALICAS</t>
  </si>
  <si>
    <t>m²</t>
  </si>
  <si>
    <t>m³</t>
  </si>
  <si>
    <t>FUES - FUNDAÇÕES E ESTRUTURAS</t>
  </si>
  <si>
    <t>Und</t>
  </si>
  <si>
    <t>SERVIÇOS PRELIMINARES</t>
  </si>
  <si>
    <t>PINT - PINTURAS</t>
  </si>
  <si>
    <t>PINTURA</t>
  </si>
  <si>
    <t>7.1</t>
  </si>
  <si>
    <t>7.2</t>
  </si>
  <si>
    <t>ESCADA METÁLICA EM PERFIL I DE AÇO LAMINADO W 150X24 (MASSA LINEAR 24KG/M), COM DEGRAU EM CHAPA DE AÇO XADREZ 3/16" (38KG/M²), PILARES EM PERFIL DUPLO UDC ENRIJECIDO DE AÇO GALVANIZADO DOBRADO 150X60X20 MM, E=3,00 MM (6,83 KG/M),  REFORMA CCR</t>
  </si>
  <si>
    <t>SEDI - SERVIÇOS DIVERSOS</t>
  </si>
  <si>
    <t>PINTURA EXTERNA</t>
  </si>
  <si>
    <t>SINAPI (73970/002) - ESTRUTURA METALICA EM ACO ESTRUTURAL PERFIL U 100X50 E=3MM</t>
  </si>
  <si>
    <t>REVESTIMENTO INTERNO</t>
  </si>
  <si>
    <t>SINAPI</t>
  </si>
  <si>
    <t>9.323</t>
  </si>
  <si>
    <t>M²</t>
  </si>
  <si>
    <t>Descrição</t>
  </si>
  <si>
    <t>74001/001</t>
  </si>
  <si>
    <t>95468</t>
  </si>
  <si>
    <t>6.1</t>
  </si>
  <si>
    <t>6.2</t>
  </si>
  <si>
    <t>EXECUÇÃO DE PASSEIO (CALÇADA) OU PISO DE CONCRETO COM CONCRETO MOLDADO IN LOCO, FEITO EM OBRA, ACABAMENTO CONVENCIONAL, ESPESSURA 10 CM, ARMADO. AF_07/2016</t>
  </si>
  <si>
    <t>COBE - COBERTURA</t>
  </si>
  <si>
    <t>9.356</t>
  </si>
  <si>
    <t>84959</t>
  </si>
  <si>
    <t>Código</t>
  </si>
  <si>
    <t>SINAPI (94805) PORTA DE ALUMÍNIO DE ABRIR DUAS FOLHAS, PARA VIDRO, FIXAÇÃO COM PARAFUSOS, INCLUSIVE VIDROS - FORNECIMENTO E INSTALAÇÃO. AF_08/2015</t>
  </si>
  <si>
    <t>73631</t>
  </si>
  <si>
    <t>SERT - SERVIÇOS TÉCNICOS</t>
  </si>
  <si>
    <t>20</t>
  </si>
  <si>
    <t>21</t>
  </si>
  <si>
    <t>CANT - CANTEIRO DE OBRAS</t>
  </si>
  <si>
    <t>_______________________________________________________________
Pedro
Engenheiro Civil</t>
  </si>
  <si>
    <t>SINAPI (94295) - MESTRE DE OBRAS COM ENCARGOS COMPLEMENTARES</t>
  </si>
  <si>
    <t>Tipo</t>
  </si>
  <si>
    <t>6.2.1</t>
  </si>
  <si>
    <t>6.2.2</t>
  </si>
  <si>
    <t>Total</t>
  </si>
  <si>
    <t>94227</t>
  </si>
  <si>
    <t>5.1</t>
  </si>
  <si>
    <t>5.2</t>
  </si>
  <si>
    <t>5.3</t>
  </si>
  <si>
    <t>PINTURA INTERNA</t>
  </si>
  <si>
    <t>89173</t>
  </si>
  <si>
    <t>ESTACA ESCAVADA MECANICAMENTE, SEM FLUIDO ESTABILIZANTE, COM 25 CM DE DIÂMETRO, ATÉ 9 M DE COMPRIMENTO, CONCRETO LANÇADO MANUALMENTE (EXCLUSIVE MOBILIZAÇÃO E DESMOBILIZAÇÃO). AF_02/2015</t>
  </si>
  <si>
    <t>ORSE</t>
  </si>
  <si>
    <t>ESQUADRIA DE METALON, COMPOSTA POR PAINÉIS MAXIM-AR E FIXO, COMPLETA., INSTALADA</t>
  </si>
  <si>
    <t>PISO - PISOS</t>
  </si>
  <si>
    <t>COBERTURA</t>
  </si>
  <si>
    <t>96396</t>
  </si>
  <si>
    <t>ENGENHEIRO CIVIL DE OBRA JUNIOR COM ENCARGOS COMPLEMENTARES</t>
  </si>
  <si>
    <t>Encargos Sociais</t>
  </si>
  <si>
    <t>Descrição do Orçamento</t>
  </si>
  <si>
    <t>EMBOÇO OU MASSA ÚNICA EM ARGAMASSA TRAÇO 1:2:8, PREPARO MANUAL, APLICADA MANUALMENTE EM PANOS DE FACHADA COM PRESENÇA DE VÃOS, ESPESSURA DE 25 MM. AF_06/2014</t>
  </si>
  <si>
    <t>Quant.</t>
  </si>
  <si>
    <t>DEMOLIÇÃO DE ALVENARIA DE BLOCO FURADO, DE FORMA MANUAL, SEM REAPROVEITAMENTO. AF_12/2017</t>
  </si>
  <si>
    <t>6.1.1</t>
  </si>
  <si>
    <t>6.1.2</t>
  </si>
  <si>
    <t>C1050</t>
  </si>
  <si>
    <t>Totais -&gt;</t>
  </si>
  <si>
    <t>4.1</t>
  </si>
  <si>
    <t>94275</t>
  </si>
  <si>
    <t>Valor Unit com BDI</t>
  </si>
  <si>
    <t>Item</t>
  </si>
  <si>
    <t>GUARDA-CORPO EM TUBO DE ACO GALVANIZADO 1 1/2"</t>
  </si>
  <si>
    <t>APLICAÇÃO DE FUNDO SELADOR ACRÍLICO EM PAREDES, UMA DEMÃO. AF_06/2014</t>
  </si>
  <si>
    <t>95952</t>
  </si>
  <si>
    <t>ESCADA</t>
  </si>
  <si>
    <t xml:space="preserve">SINAPI - 07/2018 - RS
ORSE - 05/2018 - SE
SEDOP - 04/2018 - PA
SEINFRA - 024 - CE
SETOP - 01/2018 - MG
IOPES - 06/2018 - ES
SIURB - 01/2018 - SP
SIURB INFRA - 01/2018 - SP
SUDECAP - 06/2018 - MG
CPOS - 07/2018 - SP
FDE - 04/2018 - SP
AGETOP CIVIL - 11/2017 - GO
AGETOP RODOVIARIA - 04/2017 - GO
CAEMA - 04/2018 - MA
EMBASA - 06/2017 - BA
CAERN - 11/2017 - RN
</t>
  </si>
  <si>
    <t>ESCADA PRÉDIO 42 - CCR</t>
  </si>
  <si>
    <t>B.D.I.</t>
  </si>
  <si>
    <t>87777</t>
  </si>
  <si>
    <t>74209/001</t>
  </si>
  <si>
    <t>DEMOLIÇÃO DE DIVISÓRIA LEVE</t>
  </si>
  <si>
    <t>3.1</t>
  </si>
  <si>
    <t>3.2</t>
  </si>
  <si>
    <t>3.3</t>
  </si>
  <si>
    <t>7.2.1</t>
  </si>
  <si>
    <t>7.2.2</t>
  </si>
  <si>
    <t>7.2.3</t>
  </si>
  <si>
    <t>SERP - SERVIÇOS PRELIMINARES</t>
  </si>
  <si>
    <t>Planilha Orçamentária Sintética</t>
  </si>
  <si>
    <t>DEMOLIÇÕES</t>
  </si>
  <si>
    <t>94996</t>
  </si>
  <si>
    <t>3.903</t>
  </si>
  <si>
    <t>APLICAÇÃO MANUAL DE PINTURA COM TINTA LÁTEX ACRÍLICA EM PAREDES, DUAS DEMÃOS. AF_06/2014</t>
  </si>
  <si>
    <t>Bancos Utilizados</t>
  </si>
  <si>
    <t>ESQUADRIAS</t>
  </si>
  <si>
    <t>2.063</t>
  </si>
  <si>
    <t>2.064</t>
  </si>
  <si>
    <t>2.065</t>
  </si>
  <si>
    <t>90880</t>
  </si>
  <si>
    <t>ESQV - ESQUADRIAS/FERRAGENS/VIDROS</t>
  </si>
  <si>
    <t>0,0% - Desonerada</t>
  </si>
  <si>
    <t xml:space="preserve">25,00%
</t>
  </si>
  <si>
    <t>2.1</t>
  </si>
  <si>
    <t>2.2</t>
  </si>
  <si>
    <t>2.3</t>
  </si>
  <si>
    <t>2.4</t>
  </si>
  <si>
    <t>2.5</t>
  </si>
  <si>
    <t>7.1.1</t>
  </si>
  <si>
    <t>2.6</t>
  </si>
  <si>
    <t>7.1.2</t>
  </si>
  <si>
    <t>GUARDA CORPO</t>
  </si>
  <si>
    <t>Demolição de meio-fio pre-moldado</t>
  </si>
  <si>
    <t>REVE - REVESTIMENTO E TRATAMENTO DE SUPERFÍCIES</t>
  </si>
  <si>
    <t>DROP - DRENAGEM/OBRAS DE CONTENÇÃO / POÇOS DE VISITA E CAIXAS</t>
  </si>
  <si>
    <t>90777</t>
  </si>
  <si>
    <t>PAVI - PAVIMENTAÇÃO</t>
  </si>
  <si>
    <t>MAT</t>
  </si>
  <si>
    <t>EXECUÇÃO E COMPACTAÇÃO DE BASE E OU SUB BASE COM BRITA GRADUADA SIMPLES - EXCLUSIVE CARGA E TRANSPORTE. AF_09/2017</t>
  </si>
  <si>
    <t>9.1</t>
  </si>
  <si>
    <t>Total Item</t>
  </si>
  <si>
    <t>CRONOGRAMA FÍSICO-FINANCEIRO</t>
  </si>
  <si>
    <t>It</t>
  </si>
  <si>
    <t>DESCRIÇÃO</t>
  </si>
  <si>
    <t>30 dias</t>
  </si>
  <si>
    <t>TOTAL</t>
  </si>
  <si>
    <t>TOTAL GERAL</t>
  </si>
  <si>
    <t>COMPOSIÇÃO DO BDI ADOTADO PARA A OBRA/SERVIÇO</t>
  </si>
  <si>
    <t>ITEM</t>
  </si>
  <si>
    <t xml:space="preserve">DESCRIÇÃO </t>
  </si>
  <si>
    <t>SIGLA</t>
  </si>
  <si>
    <t>TAXA %</t>
  </si>
  <si>
    <t>Administração Central</t>
  </si>
  <si>
    <t>AC</t>
  </si>
  <si>
    <t xml:space="preserve">Seguros                </t>
  </si>
  <si>
    <t>S</t>
  </si>
  <si>
    <t>Riscos e imprevistos</t>
  </si>
  <si>
    <t>R</t>
  </si>
  <si>
    <t xml:space="preserve">Garantias    </t>
  </si>
  <si>
    <t>G</t>
  </si>
  <si>
    <t xml:space="preserve">Despesas Financeiras       </t>
  </si>
  <si>
    <t>DF</t>
  </si>
  <si>
    <t>Lucro bruto</t>
  </si>
  <si>
    <t>L</t>
  </si>
  <si>
    <t>COFINS</t>
  </si>
  <si>
    <t>I</t>
  </si>
  <si>
    <t>PIS</t>
  </si>
  <si>
    <t>ISS</t>
  </si>
  <si>
    <t>BDI=((((1+(AC+S+R+G)/100)x(1+DF/100)x(1+L/100)) / (1-I/100))-1)x100 = 25,00%</t>
  </si>
  <si>
    <t>PINTURA ESMALTE FOSCO, DUAS DEMAOS, SOBRE SUPERFICIE METALICA, INCLUSO UMA DEMAO DE FUNDO ANTICORROSIVO. UTILIZACAO DE REVOLVER ( AR-COMPRIMIDO).</t>
  </si>
  <si>
    <t>SBC (023716) REMOÇÃO E TRANSPORTE DE ENTULHO PARA ATERRO LICENCIADO</t>
  </si>
  <si>
    <t>Serviços</t>
  </si>
  <si>
    <t>8.4</t>
  </si>
  <si>
    <t>SEDOP</t>
  </si>
  <si>
    <t>Cobertura em policarbonato Incolor 6 mm- Incl. estr. metálica, INSTALADA</t>
  </si>
  <si>
    <t>MATERIAL</t>
  </si>
  <si>
    <t xml:space="preserve">CHAPA DE ACO GALVANIZADA BITOLA GSG 14, E = 1,95 MM (15,60 KG/M2), PARA FECHAMENTO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</si>
</sst>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R\$\ #,##0.00"/>
  </numFmts>
  <fonts count="2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name val="ZapfHumnst BT"/>
      <family val="2"/>
    </font>
    <font>
      <sz val="12"/>
      <name val="ZapfHumnst BT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8"/>
      <name val="ZapfHumnst BT"/>
      <family val="2"/>
    </font>
    <font>
      <b/>
      <sz val="9"/>
      <name val="ZapfHumnst BT"/>
      <family val="2"/>
    </font>
    <font>
      <b/>
      <sz val="10"/>
      <name val="ZapfHumnst BT"/>
      <family val="2"/>
    </font>
    <font>
      <sz val="8"/>
      <name val="ZapfHumnst BT"/>
      <family val="2"/>
    </font>
    <font>
      <b/>
      <sz val="8"/>
      <color indexed="10"/>
      <name val="ZapfHumnst BT"/>
      <family val="2"/>
    </font>
    <font>
      <sz val="10"/>
      <name val="ZapfHumnst BT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FF0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FF0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CF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CF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FF0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vertical="top" wrapText="1"/>
    </xf>
    <xf numFmtId="0" fontId="3" fillId="0" borderId="0" xfId="0" applyFont="1"/>
    <xf numFmtId="0" fontId="1" fillId="0" borderId="0" xfId="0" applyFont="1"/>
    <xf numFmtId="0" fontId="4" fillId="10" borderId="0" xfId="0" applyFont="1" applyFill="1" applyAlignment="1">
      <alignment horizontal="right" vertical="top" wrapText="1"/>
    </xf>
    <xf numFmtId="0" fontId="2" fillId="11" borderId="7" xfId="0" applyFont="1" applyFill="1" applyBorder="1" applyAlignment="1">
      <alignment vertical="top" wrapText="1"/>
    </xf>
    <xf numFmtId="0" fontId="5" fillId="13" borderId="8" xfId="0" applyFont="1" applyFill="1" applyBorder="1" applyAlignment="1">
      <alignment vertical="top" wrapText="1"/>
    </xf>
    <xf numFmtId="164" fontId="4" fillId="14" borderId="0" xfId="0" applyNumberFormat="1" applyFont="1" applyFill="1" applyAlignment="1">
      <alignment horizontal="right" vertical="top" wrapText="1"/>
    </xf>
    <xf numFmtId="4" fontId="5" fillId="15" borderId="9" xfId="0" applyNumberFormat="1" applyFont="1" applyFill="1" applyBorder="1" applyAlignment="1">
      <alignment horizontal="right" vertical="top" wrapText="1"/>
    </xf>
    <xf numFmtId="0" fontId="1" fillId="17" borderId="11" xfId="0" applyFont="1" applyFill="1" applyBorder="1" applyAlignment="1">
      <alignment horizontal="right"/>
    </xf>
    <xf numFmtId="0" fontId="1" fillId="19" borderId="13" xfId="0" applyFont="1" applyFill="1" applyBorder="1" applyAlignment="1">
      <alignment horizontal="right"/>
    </xf>
    <xf numFmtId="0" fontId="6" fillId="20" borderId="0" xfId="0" applyFont="1" applyFill="1" applyAlignment="1">
      <alignment vertical="top" wrapText="1"/>
    </xf>
    <xf numFmtId="4" fontId="2" fillId="21" borderId="14" xfId="0" applyNumberFormat="1" applyFont="1" applyFill="1" applyBorder="1" applyAlignment="1">
      <alignment horizontal="right" vertical="top" wrapText="1"/>
    </xf>
    <xf numFmtId="0" fontId="1" fillId="22" borderId="15" xfId="0" applyFont="1" applyFill="1" applyBorder="1" applyAlignment="1">
      <alignment horizontal="right"/>
    </xf>
    <xf numFmtId="4" fontId="4" fillId="10" borderId="0" xfId="0" applyNumberFormat="1" applyFont="1" applyFill="1" applyAlignment="1">
      <alignment horizontal="right" vertical="top" wrapText="1"/>
    </xf>
    <xf numFmtId="0" fontId="9" fillId="0" borderId="0" xfId="1" applyFont="1" applyBorder="1" applyAlignment="1">
      <alignment vertical="center" wrapText="1"/>
    </xf>
    <xf numFmtId="49" fontId="11" fillId="0" borderId="19" xfId="1" applyNumberFormat="1" applyFont="1" applyBorder="1" applyAlignment="1">
      <alignment horizontal="center" vertical="center" wrapText="1"/>
    </xf>
    <xf numFmtId="0" fontId="12" fillId="23" borderId="19" xfId="1" applyFont="1" applyFill="1" applyBorder="1" applyAlignment="1">
      <alignment horizontal="center" vertical="center" wrapText="1"/>
    </xf>
    <xf numFmtId="0" fontId="13" fillId="23" borderId="19" xfId="1" applyFont="1" applyFill="1" applyBorder="1" applyAlignment="1">
      <alignment horizontal="center" vertical="center" wrapText="1"/>
    </xf>
    <xf numFmtId="4" fontId="13" fillId="23" borderId="19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9" fontId="12" fillId="0" borderId="19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4" fontId="12" fillId="0" borderId="19" xfId="1" applyNumberFormat="1" applyFont="1" applyBorder="1" applyAlignment="1">
      <alignment horizontal="center" vertical="center" wrapText="1"/>
    </xf>
    <xf numFmtId="4" fontId="12" fillId="24" borderId="19" xfId="1" applyNumberFormat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4" fontId="12" fillId="0" borderId="19" xfId="1" applyNumberFormat="1" applyFont="1" applyBorder="1" applyAlignment="1">
      <alignment horizontal="center" wrapText="1"/>
    </xf>
    <xf numFmtId="4" fontId="14" fillId="0" borderId="0" xfId="1" applyNumberFormat="1" applyFont="1" applyBorder="1" applyAlignment="1">
      <alignment horizontal="center" vertical="center" wrapText="1"/>
    </xf>
    <xf numFmtId="4" fontId="14" fillId="0" borderId="19" xfId="1" applyNumberFormat="1" applyFont="1" applyBorder="1" applyAlignment="1">
      <alignment horizontal="center" vertical="center" wrapText="1"/>
    </xf>
    <xf numFmtId="4" fontId="16" fillId="0" borderId="19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4" fontId="17" fillId="0" borderId="0" xfId="1" applyNumberFormat="1" applyFont="1" applyBorder="1" applyAlignment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 wrapText="1"/>
    </xf>
    <xf numFmtId="49" fontId="18" fillId="25" borderId="20" xfId="0" applyNumberFormat="1" applyFont="1" applyFill="1" applyBorder="1" applyAlignment="1" applyProtection="1">
      <alignment horizontal="left" vertical="center" wrapText="1"/>
      <protection locked="0"/>
    </xf>
    <xf numFmtId="49" fontId="18" fillId="25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25" borderId="20" xfId="0" applyFont="1" applyFill="1" applyBorder="1" applyAlignment="1">
      <alignment horizontal="left"/>
    </xf>
    <xf numFmtId="4" fontId="18" fillId="25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22" borderId="0" xfId="0" applyFont="1" applyFill="1" applyAlignment="1">
      <alignment horizontal="right" vertical="top" wrapText="1"/>
    </xf>
    <xf numFmtId="164" fontId="4" fillId="22" borderId="0" xfId="0" applyNumberFormat="1" applyFont="1" applyFill="1" applyAlignment="1">
      <alignment horizontal="righ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4" fontId="21" fillId="0" borderId="19" xfId="0" applyNumberFormat="1" applyFont="1" applyBorder="1" applyAlignment="1">
      <alignment horizontal="center" vertical="top" wrapText="1"/>
    </xf>
    <xf numFmtId="0" fontId="22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 wrapText="1"/>
    </xf>
    <xf numFmtId="4" fontId="19" fillId="26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22" borderId="0" xfId="0" applyFont="1" applyFill="1" applyAlignment="1">
      <alignment horizontal="center" vertical="top" wrapText="1"/>
    </xf>
    <xf numFmtId="49" fontId="18" fillId="26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11" borderId="7" xfId="0" applyNumberFormat="1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6" fillId="20" borderId="0" xfId="0" applyFont="1" applyFill="1" applyAlignment="1">
      <alignment vertical="top" wrapText="1"/>
    </xf>
    <xf numFmtId="0" fontId="4" fillId="12" borderId="0" xfId="0" applyFont="1" applyFill="1" applyAlignment="1">
      <alignment horizontal="center" vertical="top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49" fontId="18" fillId="26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Alignment="1">
      <alignment horizontal="right" vertical="top" wrapText="1"/>
    </xf>
    <xf numFmtId="0" fontId="1" fillId="5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16" borderId="10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right" vertical="top" wrapText="1"/>
    </xf>
    <xf numFmtId="0" fontId="1" fillId="18" borderId="12" xfId="0" applyFont="1" applyFill="1" applyBorder="1" applyAlignment="1">
      <alignment horizontal="right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49" fontId="10" fillId="0" borderId="16" xfId="1" applyNumberFormat="1" applyFont="1" applyBorder="1" applyAlignment="1">
      <alignment horizontal="right" vertical="center" wrapText="1"/>
    </xf>
    <xf numFmtId="49" fontId="10" fillId="0" borderId="17" xfId="1" applyNumberFormat="1" applyFont="1" applyBorder="1" applyAlignment="1">
      <alignment horizontal="right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left" vertical="center" wrapText="1"/>
    </xf>
    <xf numFmtId="4" fontId="14" fillId="0" borderId="19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70"/>
  <sheetViews>
    <sheetView tabSelected="1" view="pageBreakPreview" topLeftCell="A37" zoomScale="60" zoomScaleNormal="100" workbookViewId="0">
      <selection activeCell="D48" sqref="D48"/>
    </sheetView>
  </sheetViews>
  <sheetFormatPr defaultColWidth="9.140625" defaultRowHeight="15"/>
  <cols>
    <col min="1" max="1" width="9.7109375" customWidth="1"/>
    <col min="2" max="2" width="11.7109375" customWidth="1"/>
    <col min="3" max="3" width="9.7109375" customWidth="1"/>
    <col min="4" max="4" width="58.5703125" customWidth="1"/>
    <col min="5" max="5" width="27.28515625" customWidth="1"/>
    <col min="6" max="6" width="5.85546875" customWidth="1"/>
  </cols>
  <sheetData>
    <row r="1" spans="1:12">
      <c r="A1" s="58" t="s">
        <v>105</v>
      </c>
      <c r="B1" s="58"/>
      <c r="C1" s="58"/>
      <c r="D1" s="58"/>
      <c r="E1" s="2" t="s">
        <v>139</v>
      </c>
      <c r="F1" s="58" t="s">
        <v>123</v>
      </c>
      <c r="G1" s="58"/>
      <c r="H1" s="58" t="s">
        <v>104</v>
      </c>
      <c r="I1" s="58"/>
      <c r="J1" s="58"/>
      <c r="K1" s="58"/>
      <c r="L1" s="58"/>
    </row>
    <row r="2" spans="1:12" ht="216">
      <c r="A2" s="59" t="s">
        <v>122</v>
      </c>
      <c r="B2" s="59"/>
      <c r="C2" s="59"/>
      <c r="D2" s="59"/>
      <c r="E2" s="12" t="s">
        <v>121</v>
      </c>
      <c r="F2" s="59" t="s">
        <v>147</v>
      </c>
      <c r="G2" s="59"/>
      <c r="H2" s="59" t="s">
        <v>146</v>
      </c>
      <c r="I2" s="59"/>
      <c r="J2" s="59"/>
      <c r="K2" s="59"/>
      <c r="L2" s="59"/>
    </row>
    <row r="3" spans="1:12">
      <c r="A3" s="66" t="s">
        <v>134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s="4" customFormat="1" ht="12.6" customHeight="1">
      <c r="A4" s="67" t="s">
        <v>116</v>
      </c>
      <c r="B4" s="67" t="s">
        <v>78</v>
      </c>
      <c r="C4" s="67" t="s">
        <v>40</v>
      </c>
      <c r="D4" s="67" t="s">
        <v>69</v>
      </c>
      <c r="E4" s="67" t="s">
        <v>87</v>
      </c>
      <c r="F4" s="67" t="s">
        <v>55</v>
      </c>
      <c r="G4" s="69" t="s">
        <v>107</v>
      </c>
      <c r="H4" s="71" t="s">
        <v>115</v>
      </c>
      <c r="I4" s="72"/>
      <c r="J4" s="73"/>
      <c r="K4" s="71" t="s">
        <v>24</v>
      </c>
      <c r="L4" s="73"/>
    </row>
    <row r="5" spans="1:12" s="4" customFormat="1" ht="12">
      <c r="A5" s="68"/>
      <c r="B5" s="68"/>
      <c r="C5" s="68"/>
      <c r="D5" s="68"/>
      <c r="E5" s="68"/>
      <c r="F5" s="68"/>
      <c r="G5" s="70"/>
      <c r="H5" s="10" t="s">
        <v>49</v>
      </c>
      <c r="I5" s="10" t="s">
        <v>162</v>
      </c>
      <c r="J5" s="10" t="s">
        <v>90</v>
      </c>
      <c r="K5" s="14" t="s">
        <v>165</v>
      </c>
      <c r="L5" s="11" t="s">
        <v>90</v>
      </c>
    </row>
    <row r="6" spans="1:12" s="3" customFormat="1" ht="22.5" customHeight="1">
      <c r="A6" s="7" t="s">
        <v>11</v>
      </c>
      <c r="B6" s="7"/>
      <c r="C6" s="7"/>
      <c r="D6" s="7" t="s">
        <v>56</v>
      </c>
      <c r="E6" s="7"/>
      <c r="F6" s="7"/>
      <c r="G6" s="9"/>
      <c r="H6" s="9"/>
      <c r="I6" s="9"/>
      <c r="J6" s="9"/>
      <c r="K6" s="9"/>
      <c r="L6" s="9">
        <f>SUM(K7:K10)</f>
        <v>7174.3390000000009</v>
      </c>
    </row>
    <row r="7" spans="1:12" s="3" customFormat="1" ht="22.5" customHeight="1">
      <c r="A7" s="6" t="s">
        <v>7</v>
      </c>
      <c r="B7" s="6" t="s">
        <v>160</v>
      </c>
      <c r="C7" s="6" t="s">
        <v>66</v>
      </c>
      <c r="D7" s="6" t="s">
        <v>103</v>
      </c>
      <c r="E7" s="6" t="s">
        <v>62</v>
      </c>
      <c r="F7" s="1" t="s">
        <v>23</v>
      </c>
      <c r="G7" s="13">
        <v>10</v>
      </c>
      <c r="H7" s="13">
        <v>90.87</v>
      </c>
      <c r="I7" s="13">
        <v>0.54</v>
      </c>
      <c r="J7" s="13">
        <f>H7+I7</f>
        <v>91.410000000000011</v>
      </c>
      <c r="K7" s="13">
        <f>G7*J7</f>
        <v>914.10000000000014</v>
      </c>
      <c r="L7" s="13"/>
    </row>
    <row r="8" spans="1:12" s="3" customFormat="1" ht="22.5" customHeight="1">
      <c r="A8" s="6" t="s">
        <v>8</v>
      </c>
      <c r="B8" s="6" t="s">
        <v>67</v>
      </c>
      <c r="C8" s="6" t="s">
        <v>21</v>
      </c>
      <c r="D8" s="6" t="s">
        <v>86</v>
      </c>
      <c r="E8" s="6" t="s">
        <v>62</v>
      </c>
      <c r="F8" s="1" t="s">
        <v>31</v>
      </c>
      <c r="G8" s="13">
        <v>1</v>
      </c>
      <c r="H8" s="13">
        <v>5311.68</v>
      </c>
      <c r="I8" s="13">
        <v>1.32</v>
      </c>
      <c r="J8" s="13">
        <f t="shared" ref="J8:J10" si="0">H8+I8</f>
        <v>5313</v>
      </c>
      <c r="K8" s="13">
        <f t="shared" ref="K8:K10" si="1">G8*J8</f>
        <v>5313</v>
      </c>
      <c r="L8" s="13"/>
    </row>
    <row r="9" spans="1:12" s="3" customFormat="1" ht="22.5" customHeight="1">
      <c r="A9" s="6" t="s">
        <v>9</v>
      </c>
      <c r="B9" s="6" t="s">
        <v>141</v>
      </c>
      <c r="C9" s="6" t="s">
        <v>21</v>
      </c>
      <c r="D9" s="6" t="s">
        <v>5</v>
      </c>
      <c r="E9" s="6" t="s">
        <v>81</v>
      </c>
      <c r="F9" s="1" t="s">
        <v>68</v>
      </c>
      <c r="G9" s="13">
        <v>8.6999999999999993</v>
      </c>
      <c r="H9" s="13">
        <v>19.260000000000002</v>
      </c>
      <c r="I9" s="13">
        <v>0.11</v>
      </c>
      <c r="J9" s="13">
        <f t="shared" si="0"/>
        <v>19.37</v>
      </c>
      <c r="K9" s="13">
        <f t="shared" si="1"/>
        <v>168.51900000000001</v>
      </c>
      <c r="L9" s="13"/>
    </row>
    <row r="10" spans="1:12" s="3" customFormat="1" ht="22.5" customHeight="1">
      <c r="A10" s="6" t="s">
        <v>10</v>
      </c>
      <c r="B10" s="6" t="s">
        <v>125</v>
      </c>
      <c r="C10" s="6" t="s">
        <v>66</v>
      </c>
      <c r="D10" s="6" t="s">
        <v>22</v>
      </c>
      <c r="E10" s="6" t="s">
        <v>84</v>
      </c>
      <c r="F10" s="1" t="s">
        <v>52</v>
      </c>
      <c r="G10" s="13">
        <v>2</v>
      </c>
      <c r="H10" s="13">
        <v>43.22</v>
      </c>
      <c r="I10" s="13">
        <v>346.14</v>
      </c>
      <c r="J10" s="13">
        <f t="shared" si="0"/>
        <v>389.36</v>
      </c>
      <c r="K10" s="13">
        <f t="shared" si="1"/>
        <v>778.72</v>
      </c>
      <c r="L10" s="13"/>
    </row>
    <row r="11" spans="1:12" s="3" customFormat="1" ht="22.5" customHeight="1">
      <c r="A11" s="7" t="s">
        <v>12</v>
      </c>
      <c r="B11" s="7"/>
      <c r="C11" s="7"/>
      <c r="D11" s="7" t="s">
        <v>135</v>
      </c>
      <c r="E11" s="7"/>
      <c r="F11" s="7"/>
      <c r="G11" s="9"/>
      <c r="H11" s="9"/>
      <c r="I11" s="9"/>
      <c r="J11" s="9"/>
      <c r="K11" s="9"/>
      <c r="L11" s="9">
        <f>SUM(K12:K18)</f>
        <v>2279.6669999999999</v>
      </c>
    </row>
    <row r="12" spans="1:12" s="3" customFormat="1" ht="22.5" customHeight="1">
      <c r="A12" s="6" t="s">
        <v>148</v>
      </c>
      <c r="B12" s="6" t="s">
        <v>4</v>
      </c>
      <c r="C12" s="6" t="s">
        <v>66</v>
      </c>
      <c r="D12" s="6" t="s">
        <v>108</v>
      </c>
      <c r="E12" s="6" t="s">
        <v>133</v>
      </c>
      <c r="F12" s="1" t="s">
        <v>53</v>
      </c>
      <c r="G12" s="13">
        <v>1.1000000000000001</v>
      </c>
      <c r="H12" s="13">
        <v>34.07</v>
      </c>
      <c r="I12" s="13">
        <v>11.76</v>
      </c>
      <c r="J12" s="13">
        <f t="shared" ref="J12" si="2">H12+I12</f>
        <v>45.83</v>
      </c>
      <c r="K12" s="13">
        <f t="shared" ref="K12" si="3">G12*J12</f>
        <v>50.413000000000004</v>
      </c>
      <c r="L12" s="13"/>
    </row>
    <row r="13" spans="1:12" s="3" customFormat="1" ht="22.5" customHeight="1">
      <c r="A13" s="6" t="s">
        <v>149</v>
      </c>
      <c r="B13" s="6" t="s">
        <v>111</v>
      </c>
      <c r="C13" s="6" t="s">
        <v>38</v>
      </c>
      <c r="D13" s="6" t="s">
        <v>126</v>
      </c>
      <c r="E13" s="6" t="s">
        <v>38</v>
      </c>
      <c r="F13" s="1" t="s">
        <v>52</v>
      </c>
      <c r="G13" s="13">
        <v>14</v>
      </c>
      <c r="H13" s="13">
        <v>19.82</v>
      </c>
      <c r="I13" s="13">
        <v>0</v>
      </c>
      <c r="J13" s="13">
        <f t="shared" ref="J13:J18" si="4">H13+I13</f>
        <v>19.82</v>
      </c>
      <c r="K13" s="13">
        <f t="shared" ref="K13:K18" si="5">G13*J13</f>
        <v>277.48</v>
      </c>
      <c r="L13" s="13"/>
    </row>
    <row r="14" spans="1:12" s="3" customFormat="1" ht="22.5" customHeight="1">
      <c r="A14" s="6" t="s">
        <v>150</v>
      </c>
      <c r="B14" s="6" t="s">
        <v>37</v>
      </c>
      <c r="C14" s="6" t="s">
        <v>66</v>
      </c>
      <c r="D14" s="6" t="s">
        <v>51</v>
      </c>
      <c r="E14" s="6" t="s">
        <v>133</v>
      </c>
      <c r="F14" s="1" t="s">
        <v>52</v>
      </c>
      <c r="G14" s="13">
        <v>3.4</v>
      </c>
      <c r="H14" s="13">
        <v>13.04</v>
      </c>
      <c r="I14" s="13">
        <v>4.62</v>
      </c>
      <c r="J14" s="13">
        <f t="shared" si="4"/>
        <v>17.66</v>
      </c>
      <c r="K14" s="13">
        <f t="shared" si="5"/>
        <v>60.043999999999997</v>
      </c>
      <c r="L14" s="13"/>
    </row>
    <row r="15" spans="1:12" s="3" customFormat="1" ht="22.5" customHeight="1">
      <c r="A15" s="6" t="s">
        <v>151</v>
      </c>
      <c r="B15" s="6" t="s">
        <v>82</v>
      </c>
      <c r="C15" s="6" t="s">
        <v>98</v>
      </c>
      <c r="D15" s="6" t="s">
        <v>29</v>
      </c>
      <c r="E15" s="6" t="s">
        <v>47</v>
      </c>
      <c r="F15" s="1" t="s">
        <v>52</v>
      </c>
      <c r="G15" s="13">
        <v>6</v>
      </c>
      <c r="H15" s="13">
        <v>7.7</v>
      </c>
      <c r="I15" s="13">
        <v>1.82</v>
      </c>
      <c r="J15" s="13">
        <f t="shared" si="4"/>
        <v>9.52</v>
      </c>
      <c r="K15" s="13">
        <f t="shared" si="5"/>
        <v>57.12</v>
      </c>
      <c r="L15" s="13"/>
    </row>
    <row r="16" spans="1:12" s="3" customFormat="1" ht="22.5" customHeight="1">
      <c r="A16" s="6" t="s">
        <v>152</v>
      </c>
      <c r="B16" s="6" t="s">
        <v>19</v>
      </c>
      <c r="C16" s="6" t="s">
        <v>66</v>
      </c>
      <c r="D16" s="6" t="s">
        <v>26</v>
      </c>
      <c r="E16" s="6" t="s">
        <v>133</v>
      </c>
      <c r="F16" s="1" t="s">
        <v>52</v>
      </c>
      <c r="G16" s="13">
        <v>29</v>
      </c>
      <c r="H16" s="13">
        <v>12.02</v>
      </c>
      <c r="I16" s="13">
        <v>3.89</v>
      </c>
      <c r="J16" s="13">
        <f t="shared" si="4"/>
        <v>15.91</v>
      </c>
      <c r="K16" s="13">
        <f t="shared" si="5"/>
        <v>461.39</v>
      </c>
      <c r="L16" s="13"/>
    </row>
    <row r="17" spans="1:12" s="3" customFormat="1" ht="22.5" customHeight="1">
      <c r="A17" s="6" t="s">
        <v>154</v>
      </c>
      <c r="B17" s="6" t="s">
        <v>83</v>
      </c>
      <c r="C17" s="6" t="s">
        <v>98</v>
      </c>
      <c r="D17" s="6" t="s">
        <v>157</v>
      </c>
      <c r="E17" s="6" t="s">
        <v>47</v>
      </c>
      <c r="F17" s="1" t="s">
        <v>30</v>
      </c>
      <c r="G17" s="13">
        <v>10</v>
      </c>
      <c r="H17" s="13">
        <v>7.22</v>
      </c>
      <c r="I17" s="13">
        <v>1.66</v>
      </c>
      <c r="J17" s="13">
        <f t="shared" ref="J17" si="6">H17+I17</f>
        <v>8.879999999999999</v>
      </c>
      <c r="K17" s="13">
        <f t="shared" ref="K17" si="7">G17*J17</f>
        <v>88.799999999999983</v>
      </c>
      <c r="L17" s="13"/>
    </row>
    <row r="18" spans="1:12" s="3" customFormat="1" ht="22.5" customHeight="1">
      <c r="A18" s="6" t="s">
        <v>154</v>
      </c>
      <c r="B18" s="56">
        <v>6152</v>
      </c>
      <c r="C18" s="6" t="s">
        <v>21</v>
      </c>
      <c r="D18" s="6" t="s">
        <v>195</v>
      </c>
      <c r="E18" s="6" t="s">
        <v>196</v>
      </c>
      <c r="F18" s="1" t="s">
        <v>53</v>
      </c>
      <c r="G18" s="13">
        <v>6</v>
      </c>
      <c r="H18" s="13">
        <v>0</v>
      </c>
      <c r="I18" s="13">
        <v>214.07</v>
      </c>
      <c r="J18" s="13">
        <f t="shared" si="4"/>
        <v>214.07</v>
      </c>
      <c r="K18" s="13">
        <f t="shared" si="5"/>
        <v>1284.42</v>
      </c>
      <c r="L18" s="13"/>
    </row>
    <row r="19" spans="1:12" s="3" customFormat="1" ht="22.5" customHeight="1">
      <c r="A19" s="7" t="s">
        <v>13</v>
      </c>
      <c r="B19" s="7"/>
      <c r="C19" s="7"/>
      <c r="D19" s="7" t="s">
        <v>120</v>
      </c>
      <c r="E19" s="7"/>
      <c r="F19" s="7"/>
      <c r="G19" s="9"/>
      <c r="H19" s="9"/>
      <c r="I19" s="9"/>
      <c r="J19" s="9"/>
      <c r="K19" s="9"/>
      <c r="L19" s="9">
        <f>SUM(K20:K22)</f>
        <v>16431.4512</v>
      </c>
    </row>
    <row r="20" spans="1:12" s="3" customFormat="1" ht="52.5" customHeight="1">
      <c r="A20" s="6" t="s">
        <v>127</v>
      </c>
      <c r="B20" s="6" t="s">
        <v>137</v>
      </c>
      <c r="C20" s="6" t="s">
        <v>21</v>
      </c>
      <c r="D20" s="6" t="s">
        <v>61</v>
      </c>
      <c r="E20" s="6" t="s">
        <v>32</v>
      </c>
      <c r="F20" s="1" t="s">
        <v>42</v>
      </c>
      <c r="G20" s="13">
        <v>1167</v>
      </c>
      <c r="H20" s="13">
        <v>4.91</v>
      </c>
      <c r="I20" s="13">
        <v>8.2200000000000006</v>
      </c>
      <c r="J20" s="13">
        <f t="shared" ref="J20" si="8">H20+I20</f>
        <v>13.13</v>
      </c>
      <c r="K20" s="13">
        <f t="shared" ref="K20" si="9">G20*J20</f>
        <v>15322.710000000001</v>
      </c>
      <c r="L20" s="13"/>
    </row>
    <row r="21" spans="1:12" s="3" customFormat="1" ht="37.5" customHeight="1">
      <c r="A21" s="6" t="s">
        <v>128</v>
      </c>
      <c r="B21" s="6" t="s">
        <v>144</v>
      </c>
      <c r="C21" s="6" t="s">
        <v>66</v>
      </c>
      <c r="D21" s="6" t="s">
        <v>97</v>
      </c>
      <c r="E21" s="6" t="s">
        <v>54</v>
      </c>
      <c r="F21" s="1" t="s">
        <v>25</v>
      </c>
      <c r="G21" s="13">
        <v>12</v>
      </c>
      <c r="H21" s="13">
        <v>24.42</v>
      </c>
      <c r="I21" s="13">
        <v>39.630000000000003</v>
      </c>
      <c r="J21" s="13">
        <f t="shared" ref="J21:J22" si="10">H21+I21</f>
        <v>64.050000000000011</v>
      </c>
      <c r="K21" s="13">
        <f t="shared" ref="K21:K22" si="11">G21*J21</f>
        <v>768.60000000000014</v>
      </c>
      <c r="L21" s="13"/>
    </row>
    <row r="22" spans="1:12" s="3" customFormat="1" ht="37.5" customHeight="1">
      <c r="A22" s="6" t="s">
        <v>129</v>
      </c>
      <c r="B22" s="6" t="s">
        <v>119</v>
      </c>
      <c r="C22" s="6" t="s">
        <v>66</v>
      </c>
      <c r="D22" s="6" t="s">
        <v>39</v>
      </c>
      <c r="E22" s="6" t="s">
        <v>54</v>
      </c>
      <c r="F22" s="1" t="s">
        <v>53</v>
      </c>
      <c r="G22" s="13">
        <v>0.21</v>
      </c>
      <c r="H22" s="13">
        <v>349.79</v>
      </c>
      <c r="I22" s="13">
        <v>1269.93</v>
      </c>
      <c r="J22" s="13">
        <f t="shared" si="10"/>
        <v>1619.72</v>
      </c>
      <c r="K22" s="13">
        <f t="shared" si="11"/>
        <v>340.14119999999997</v>
      </c>
      <c r="L22" s="13"/>
    </row>
    <row r="23" spans="1:12" s="3" customFormat="1" ht="22.5" customHeight="1">
      <c r="A23" s="7" t="s">
        <v>14</v>
      </c>
      <c r="B23" s="7"/>
      <c r="C23" s="7"/>
      <c r="D23" s="7" t="s">
        <v>156</v>
      </c>
      <c r="E23" s="7"/>
      <c r="F23" s="7"/>
      <c r="G23" s="9"/>
      <c r="H23" s="9"/>
      <c r="I23" s="9"/>
      <c r="J23" s="9"/>
      <c r="K23" s="9"/>
      <c r="L23" s="9">
        <f>SUM(K24)</f>
        <v>6153.3450000000003</v>
      </c>
    </row>
    <row r="24" spans="1:12" s="3" customFormat="1" ht="22.5" customHeight="1">
      <c r="A24" s="6" t="s">
        <v>113</v>
      </c>
      <c r="B24" s="6" t="s">
        <v>80</v>
      </c>
      <c r="C24" s="6" t="s">
        <v>66</v>
      </c>
      <c r="D24" s="6" t="s">
        <v>117</v>
      </c>
      <c r="E24" s="6" t="s">
        <v>145</v>
      </c>
      <c r="F24" s="1" t="s">
        <v>52</v>
      </c>
      <c r="G24" s="13">
        <v>16.5</v>
      </c>
      <c r="H24" s="13">
        <v>168.71</v>
      </c>
      <c r="I24" s="13">
        <v>204.22</v>
      </c>
      <c r="J24" s="13">
        <f t="shared" ref="J24" si="12">H24+I24</f>
        <v>372.93</v>
      </c>
      <c r="K24" s="13">
        <f t="shared" ref="K24" si="13">G24*J24</f>
        <v>6153.3450000000003</v>
      </c>
      <c r="L24" s="13"/>
    </row>
    <row r="25" spans="1:12" s="3" customFormat="1" ht="22.5" customHeight="1">
      <c r="A25" s="7" t="s">
        <v>15</v>
      </c>
      <c r="B25" s="7"/>
      <c r="C25" s="7"/>
      <c r="D25" s="7" t="s">
        <v>140</v>
      </c>
      <c r="E25" s="7"/>
      <c r="F25" s="7"/>
      <c r="G25" s="9"/>
      <c r="H25" s="9"/>
      <c r="I25" s="9"/>
      <c r="J25" s="9"/>
      <c r="K25" s="9"/>
      <c r="L25" s="9">
        <f>SUM(K26:K28)</f>
        <v>7676.4869999999992</v>
      </c>
    </row>
    <row r="26" spans="1:12" s="3" customFormat="1" ht="30" customHeight="1">
      <c r="A26" s="6" t="s">
        <v>92</v>
      </c>
      <c r="B26" s="6" t="s">
        <v>76</v>
      </c>
      <c r="C26" s="6" t="s">
        <v>21</v>
      </c>
      <c r="D26" s="6" t="s">
        <v>79</v>
      </c>
      <c r="E26" s="6" t="s">
        <v>145</v>
      </c>
      <c r="F26" s="1" t="s">
        <v>68</v>
      </c>
      <c r="G26" s="13">
        <v>3.4</v>
      </c>
      <c r="H26" s="13">
        <v>8.25</v>
      </c>
      <c r="I26" s="13">
        <v>600.80999999999995</v>
      </c>
      <c r="J26" s="13">
        <f t="shared" ref="J26:J28" si="14">H26+I26</f>
        <v>609.05999999999995</v>
      </c>
      <c r="K26" s="13">
        <f t="shared" ref="K26:K28" si="15">G26*J26</f>
        <v>2070.8039999999996</v>
      </c>
      <c r="L26" s="13"/>
    </row>
    <row r="27" spans="1:12" s="3" customFormat="1" ht="22.5" customHeight="1">
      <c r="A27" s="6" t="s">
        <v>93</v>
      </c>
      <c r="B27" s="6" t="s">
        <v>142</v>
      </c>
      <c r="C27" s="6" t="s">
        <v>21</v>
      </c>
      <c r="D27" s="6" t="s">
        <v>99</v>
      </c>
      <c r="E27" s="6" t="s">
        <v>145</v>
      </c>
      <c r="F27" s="1" t="s">
        <v>68</v>
      </c>
      <c r="G27" s="13">
        <v>5.3</v>
      </c>
      <c r="H27" s="13">
        <v>48.78</v>
      </c>
      <c r="I27" s="13">
        <v>691.74</v>
      </c>
      <c r="J27" s="13">
        <f t="shared" si="14"/>
        <v>740.52</v>
      </c>
      <c r="K27" s="13">
        <f t="shared" si="15"/>
        <v>3924.7559999999999</v>
      </c>
      <c r="L27" s="13"/>
    </row>
    <row r="28" spans="1:12" s="3" customFormat="1" ht="22.5" customHeight="1">
      <c r="A28" s="6" t="s">
        <v>94</v>
      </c>
      <c r="B28" s="6" t="s">
        <v>77</v>
      </c>
      <c r="C28" s="6" t="s">
        <v>66</v>
      </c>
      <c r="D28" s="6" t="s">
        <v>28</v>
      </c>
      <c r="E28" s="6" t="s">
        <v>145</v>
      </c>
      <c r="F28" s="1" t="s">
        <v>52</v>
      </c>
      <c r="G28" s="13">
        <v>8.6999999999999993</v>
      </c>
      <c r="H28" s="13">
        <v>18.399999999999999</v>
      </c>
      <c r="I28" s="13">
        <v>174.81</v>
      </c>
      <c r="J28" s="13">
        <f t="shared" si="14"/>
        <v>193.21</v>
      </c>
      <c r="K28" s="13">
        <f t="shared" si="15"/>
        <v>1680.9269999999999</v>
      </c>
      <c r="L28" s="13"/>
    </row>
    <row r="29" spans="1:12" s="3" customFormat="1" ht="22.5" customHeight="1">
      <c r="A29" s="7" t="s">
        <v>16</v>
      </c>
      <c r="B29" s="7"/>
      <c r="C29" s="7"/>
      <c r="D29" s="7" t="s">
        <v>48</v>
      </c>
      <c r="E29" s="7"/>
      <c r="F29" s="7"/>
      <c r="G29" s="9"/>
      <c r="H29" s="9"/>
      <c r="I29" s="9"/>
      <c r="J29" s="9"/>
      <c r="K29" s="9"/>
      <c r="L29" s="9">
        <f>SUM(K31:K35)</f>
        <v>382.65</v>
      </c>
    </row>
    <row r="30" spans="1:12" s="3" customFormat="1" ht="22.5" customHeight="1">
      <c r="A30" s="7" t="s">
        <v>72</v>
      </c>
      <c r="B30" s="7"/>
      <c r="C30" s="7"/>
      <c r="D30" s="7" t="s">
        <v>65</v>
      </c>
      <c r="E30" s="7"/>
      <c r="F30" s="7"/>
      <c r="G30" s="9"/>
      <c r="H30" s="9"/>
      <c r="I30" s="9"/>
      <c r="J30" s="9"/>
      <c r="K30" s="9"/>
      <c r="L30" s="9"/>
    </row>
    <row r="31" spans="1:12" s="3" customFormat="1" ht="52.5" customHeight="1">
      <c r="A31" s="6" t="s">
        <v>109</v>
      </c>
      <c r="B31" s="6" t="s">
        <v>96</v>
      </c>
      <c r="C31" s="6" t="s">
        <v>66</v>
      </c>
      <c r="D31" s="6" t="s">
        <v>1</v>
      </c>
      <c r="E31" s="6" t="s">
        <v>158</v>
      </c>
      <c r="F31" s="1" t="s">
        <v>52</v>
      </c>
      <c r="G31" s="13">
        <v>3</v>
      </c>
      <c r="H31" s="13">
        <v>13.23</v>
      </c>
      <c r="I31" s="13">
        <v>18.27</v>
      </c>
      <c r="J31" s="13">
        <f t="shared" ref="J31:J32" si="16">H31+I31</f>
        <v>31.5</v>
      </c>
      <c r="K31" s="13">
        <f t="shared" ref="K31:K32" si="17">G31*J31</f>
        <v>94.5</v>
      </c>
      <c r="L31" s="13"/>
    </row>
    <row r="32" spans="1:12" s="3" customFormat="1" ht="22.5" customHeight="1">
      <c r="A32" s="6" t="s">
        <v>110</v>
      </c>
      <c r="B32" s="6" t="s">
        <v>70</v>
      </c>
      <c r="C32" s="6" t="s">
        <v>66</v>
      </c>
      <c r="D32" s="6" t="s">
        <v>50</v>
      </c>
      <c r="E32" s="6" t="s">
        <v>158</v>
      </c>
      <c r="F32" s="1" t="s">
        <v>52</v>
      </c>
      <c r="G32" s="13">
        <v>3</v>
      </c>
      <c r="H32" s="13">
        <v>14.92</v>
      </c>
      <c r="I32" s="13">
        <v>7.78</v>
      </c>
      <c r="J32" s="13">
        <f t="shared" si="16"/>
        <v>22.7</v>
      </c>
      <c r="K32" s="13">
        <f t="shared" si="17"/>
        <v>68.099999999999994</v>
      </c>
      <c r="L32" s="13"/>
    </row>
    <row r="33" spans="1:12" s="3" customFormat="1" ht="22.5" customHeight="1">
      <c r="A33" s="7" t="s">
        <v>73</v>
      </c>
      <c r="B33" s="7"/>
      <c r="C33" s="7"/>
      <c r="D33" s="7" t="s">
        <v>27</v>
      </c>
      <c r="E33" s="7"/>
      <c r="F33" s="7"/>
      <c r="G33" s="9"/>
      <c r="H33" s="9"/>
      <c r="I33" s="9"/>
      <c r="J33" s="9"/>
      <c r="K33" s="9"/>
      <c r="L33" s="9"/>
    </row>
    <row r="34" spans="1:12" s="3" customFormat="1" ht="37.5" customHeight="1">
      <c r="A34" s="6" t="s">
        <v>88</v>
      </c>
      <c r="B34" s="6" t="s">
        <v>124</v>
      </c>
      <c r="C34" s="6" t="s">
        <v>66</v>
      </c>
      <c r="D34" s="6" t="s">
        <v>106</v>
      </c>
      <c r="E34" s="6" t="s">
        <v>158</v>
      </c>
      <c r="F34" s="1" t="s">
        <v>52</v>
      </c>
      <c r="G34" s="13">
        <v>3</v>
      </c>
      <c r="H34" s="13">
        <v>27.83</v>
      </c>
      <c r="I34" s="13">
        <v>22.82</v>
      </c>
      <c r="J34" s="13">
        <f t="shared" ref="J34:J35" si="18">H34+I34</f>
        <v>50.65</v>
      </c>
      <c r="K34" s="13">
        <f t="shared" ref="K34:K35" si="19">G34*J34</f>
        <v>151.94999999999999</v>
      </c>
      <c r="L34" s="13"/>
    </row>
    <row r="35" spans="1:12" s="3" customFormat="1" ht="22.5" customHeight="1">
      <c r="A35" s="6" t="s">
        <v>89</v>
      </c>
      <c r="B35" s="6" t="s">
        <v>70</v>
      </c>
      <c r="C35" s="6" t="s">
        <v>66</v>
      </c>
      <c r="D35" s="6" t="s">
        <v>50</v>
      </c>
      <c r="E35" s="6" t="s">
        <v>158</v>
      </c>
      <c r="F35" s="1" t="s">
        <v>52</v>
      </c>
      <c r="G35" s="13">
        <v>3</v>
      </c>
      <c r="H35" s="13">
        <v>14.92</v>
      </c>
      <c r="I35" s="13">
        <v>7.78</v>
      </c>
      <c r="J35" s="13">
        <f t="shared" si="18"/>
        <v>22.7</v>
      </c>
      <c r="K35" s="13">
        <f t="shared" si="19"/>
        <v>68.099999999999994</v>
      </c>
      <c r="L35" s="13"/>
    </row>
    <row r="36" spans="1:12" s="3" customFormat="1" ht="22.5" customHeight="1">
      <c r="A36" s="7" t="s">
        <v>17</v>
      </c>
      <c r="B36" s="7"/>
      <c r="C36" s="7"/>
      <c r="D36" s="7" t="s">
        <v>58</v>
      </c>
      <c r="E36" s="7"/>
      <c r="F36" s="7"/>
      <c r="G36" s="9"/>
      <c r="H36" s="9"/>
      <c r="I36" s="9"/>
      <c r="J36" s="9"/>
      <c r="K36" s="9"/>
      <c r="L36" s="9">
        <f>SUM(K38:K43)</f>
        <v>1162.56</v>
      </c>
    </row>
    <row r="37" spans="1:12" s="3" customFormat="1" ht="22.5" customHeight="1">
      <c r="A37" s="7" t="s">
        <v>59</v>
      </c>
      <c r="B37" s="7"/>
      <c r="C37" s="7"/>
      <c r="D37" s="7" t="s">
        <v>95</v>
      </c>
      <c r="E37" s="7"/>
      <c r="F37" s="7"/>
      <c r="G37" s="9"/>
      <c r="H37" s="9"/>
      <c r="I37" s="9"/>
      <c r="J37" s="9"/>
      <c r="K37" s="9"/>
      <c r="L37" s="9"/>
    </row>
    <row r="38" spans="1:12" s="3" customFormat="1" ht="22.5" customHeight="1">
      <c r="A38" s="6" t="s">
        <v>153</v>
      </c>
      <c r="B38" s="6" t="s">
        <v>46</v>
      </c>
      <c r="C38" s="6" t="s">
        <v>66</v>
      </c>
      <c r="D38" s="6" t="s">
        <v>138</v>
      </c>
      <c r="E38" s="6" t="s">
        <v>57</v>
      </c>
      <c r="F38" s="1" t="s">
        <v>52</v>
      </c>
      <c r="G38" s="13">
        <v>4</v>
      </c>
      <c r="H38" s="13">
        <v>4</v>
      </c>
      <c r="I38" s="13">
        <v>9.16</v>
      </c>
      <c r="J38" s="13">
        <f t="shared" ref="J38:J39" si="20">H38+I38</f>
        <v>13.16</v>
      </c>
      <c r="K38" s="13">
        <f t="shared" ref="K38:K39" si="21">G38*J38</f>
        <v>52.64</v>
      </c>
      <c r="L38" s="13"/>
    </row>
    <row r="39" spans="1:12" s="3" customFormat="1" ht="22.5" customHeight="1">
      <c r="A39" s="6" t="s">
        <v>155</v>
      </c>
      <c r="B39" s="6" t="s">
        <v>44</v>
      </c>
      <c r="C39" s="6" t="s">
        <v>66</v>
      </c>
      <c r="D39" s="6" t="s">
        <v>118</v>
      </c>
      <c r="E39" s="6" t="s">
        <v>57</v>
      </c>
      <c r="F39" s="1" t="s">
        <v>52</v>
      </c>
      <c r="G39" s="13">
        <v>4</v>
      </c>
      <c r="H39" s="13">
        <v>0.82</v>
      </c>
      <c r="I39" s="13">
        <v>1.34</v>
      </c>
      <c r="J39" s="13">
        <f t="shared" si="20"/>
        <v>2.16</v>
      </c>
      <c r="K39" s="13">
        <f t="shared" si="21"/>
        <v>8.64</v>
      </c>
      <c r="L39" s="13"/>
    </row>
    <row r="40" spans="1:12" s="3" customFormat="1" ht="22.5" customHeight="1">
      <c r="A40" s="7" t="s">
        <v>60</v>
      </c>
      <c r="B40" s="7"/>
      <c r="C40" s="7"/>
      <c r="D40" s="7" t="s">
        <v>63</v>
      </c>
      <c r="E40" s="7"/>
      <c r="F40" s="7"/>
      <c r="G40" s="9"/>
      <c r="H40" s="9"/>
      <c r="I40" s="9"/>
      <c r="J40" s="9"/>
      <c r="K40" s="9"/>
      <c r="L40" s="9"/>
    </row>
    <row r="41" spans="1:12" s="3" customFormat="1" ht="22.5" customHeight="1">
      <c r="A41" s="6" t="s">
        <v>130</v>
      </c>
      <c r="B41" s="6" t="s">
        <v>46</v>
      </c>
      <c r="C41" s="6" t="s">
        <v>66</v>
      </c>
      <c r="D41" s="6" t="s">
        <v>138</v>
      </c>
      <c r="E41" s="6" t="s">
        <v>57</v>
      </c>
      <c r="F41" s="1" t="s">
        <v>52</v>
      </c>
      <c r="G41" s="13">
        <v>4</v>
      </c>
      <c r="H41" s="13">
        <v>4</v>
      </c>
      <c r="I41" s="13">
        <v>9.16</v>
      </c>
      <c r="J41" s="13">
        <f t="shared" ref="J41:J43" si="22">H41+I41</f>
        <v>13.16</v>
      </c>
      <c r="K41" s="13">
        <f t="shared" ref="K41:K43" si="23">G41*J41</f>
        <v>52.64</v>
      </c>
      <c r="L41" s="13"/>
    </row>
    <row r="42" spans="1:12" s="3" customFormat="1" ht="22.5" customHeight="1">
      <c r="A42" s="6" t="s">
        <v>131</v>
      </c>
      <c r="B42" s="6" t="s">
        <v>44</v>
      </c>
      <c r="C42" s="6" t="s">
        <v>66</v>
      </c>
      <c r="D42" s="6" t="s">
        <v>118</v>
      </c>
      <c r="E42" s="6" t="s">
        <v>57</v>
      </c>
      <c r="F42" s="1" t="s">
        <v>52</v>
      </c>
      <c r="G42" s="13">
        <v>4</v>
      </c>
      <c r="H42" s="13">
        <v>0.82</v>
      </c>
      <c r="I42" s="13">
        <v>1.34</v>
      </c>
      <c r="J42" s="13">
        <f t="shared" si="22"/>
        <v>2.16</v>
      </c>
      <c r="K42" s="13">
        <f t="shared" si="23"/>
        <v>8.64</v>
      </c>
      <c r="L42" s="13"/>
    </row>
    <row r="43" spans="1:12" s="3" customFormat="1" ht="22.5" customHeight="1">
      <c r="A43" s="6" t="s">
        <v>132</v>
      </c>
      <c r="B43" s="6" t="s">
        <v>71</v>
      </c>
      <c r="C43" s="6" t="s">
        <v>66</v>
      </c>
      <c r="D43" s="6" t="s">
        <v>194</v>
      </c>
      <c r="E43" s="6" t="s">
        <v>57</v>
      </c>
      <c r="F43" s="1" t="s">
        <v>52</v>
      </c>
      <c r="G43" s="13">
        <v>52</v>
      </c>
      <c r="H43" s="13">
        <v>4.9000000000000004</v>
      </c>
      <c r="I43" s="13">
        <v>15.1</v>
      </c>
      <c r="J43" s="13">
        <f t="shared" si="22"/>
        <v>20</v>
      </c>
      <c r="K43" s="13">
        <f t="shared" si="23"/>
        <v>1040</v>
      </c>
      <c r="L43" s="13"/>
    </row>
    <row r="44" spans="1:12" s="3" customFormat="1" ht="22.5" customHeight="1">
      <c r="A44" s="7" t="s">
        <v>18</v>
      </c>
      <c r="B44" s="7"/>
      <c r="C44" s="7"/>
      <c r="D44" s="7" t="s">
        <v>101</v>
      </c>
      <c r="E44" s="7"/>
      <c r="F44" s="7"/>
      <c r="G44" s="9"/>
      <c r="H44" s="9"/>
      <c r="I44" s="9"/>
      <c r="J44" s="9"/>
      <c r="K44" s="9"/>
      <c r="L44" s="9">
        <f>SUM(K45:K48)</f>
        <v>5498.3450000000003</v>
      </c>
    </row>
    <row r="45" spans="1:12" s="3" customFormat="1" ht="22.5" customHeight="1">
      <c r="A45" s="6" t="s">
        <v>33</v>
      </c>
      <c r="B45" s="6" t="s">
        <v>143</v>
      </c>
      <c r="C45" s="6" t="s">
        <v>21</v>
      </c>
      <c r="D45" s="6" t="s">
        <v>64</v>
      </c>
      <c r="E45" s="6" t="s">
        <v>75</v>
      </c>
      <c r="F45" s="1" t="s">
        <v>42</v>
      </c>
      <c r="G45" s="13">
        <v>140</v>
      </c>
      <c r="H45" s="13">
        <v>1.68</v>
      </c>
      <c r="I45" s="13">
        <v>7.97</v>
      </c>
      <c r="J45" s="13">
        <f t="shared" ref="J45:J48" si="24">H45+I45</f>
        <v>9.65</v>
      </c>
      <c r="K45" s="13">
        <f t="shared" ref="K45:K48" si="25">G45*J45</f>
        <v>1351</v>
      </c>
      <c r="L45" s="13"/>
    </row>
    <row r="46" spans="1:12" s="3" customFormat="1" ht="22.5" customHeight="1">
      <c r="A46" s="6" t="s">
        <v>34</v>
      </c>
      <c r="B46" s="6" t="s">
        <v>91</v>
      </c>
      <c r="C46" s="6" t="s">
        <v>66</v>
      </c>
      <c r="D46" s="6" t="s">
        <v>36</v>
      </c>
      <c r="E46" s="6" t="s">
        <v>75</v>
      </c>
      <c r="F46" s="1" t="s">
        <v>25</v>
      </c>
      <c r="G46" s="13">
        <v>4.5</v>
      </c>
      <c r="H46" s="13">
        <v>7.41</v>
      </c>
      <c r="I46" s="13">
        <v>40.1</v>
      </c>
      <c r="J46" s="13">
        <f t="shared" si="24"/>
        <v>47.510000000000005</v>
      </c>
      <c r="K46" s="13">
        <f t="shared" si="25"/>
        <v>213.79500000000002</v>
      </c>
      <c r="L46" s="13"/>
    </row>
    <row r="47" spans="1:12" s="3" customFormat="1" ht="22.5" customHeight="1">
      <c r="A47" s="6" t="s">
        <v>35</v>
      </c>
      <c r="B47" s="57">
        <v>71364</v>
      </c>
      <c r="C47" s="6" t="s">
        <v>198</v>
      </c>
      <c r="D47" s="6" t="s">
        <v>199</v>
      </c>
      <c r="E47" s="6" t="s">
        <v>198</v>
      </c>
      <c r="F47" s="1" t="s">
        <v>52</v>
      </c>
      <c r="G47" s="13">
        <v>10</v>
      </c>
      <c r="H47" s="13">
        <v>36</v>
      </c>
      <c r="I47" s="13">
        <v>324</v>
      </c>
      <c r="J47" s="13">
        <f t="shared" ref="J47" si="26">H47+I47</f>
        <v>360</v>
      </c>
      <c r="K47" s="13">
        <f t="shared" ref="K47" si="27">G47*J47</f>
        <v>3600</v>
      </c>
      <c r="L47" s="13"/>
    </row>
    <row r="48" spans="1:12" s="3" customFormat="1" ht="22.5" customHeight="1">
      <c r="A48" s="6" t="s">
        <v>197</v>
      </c>
      <c r="B48" s="57">
        <v>11023</v>
      </c>
      <c r="C48" s="6" t="s">
        <v>66</v>
      </c>
      <c r="D48" s="6" t="s">
        <v>201</v>
      </c>
      <c r="E48" s="6" t="s">
        <v>200</v>
      </c>
      <c r="F48" s="1" t="s">
        <v>52</v>
      </c>
      <c r="G48" s="13">
        <v>35</v>
      </c>
      <c r="H48" s="13">
        <v>0</v>
      </c>
      <c r="I48" s="13">
        <v>9.5299999999999994</v>
      </c>
      <c r="J48" s="13">
        <f t="shared" si="24"/>
        <v>9.5299999999999994</v>
      </c>
      <c r="K48" s="13">
        <f t="shared" si="25"/>
        <v>333.54999999999995</v>
      </c>
      <c r="L48" s="13"/>
    </row>
    <row r="49" spans="1:12" s="3" customFormat="1" ht="22.5" customHeight="1">
      <c r="A49" s="7" t="s">
        <v>20</v>
      </c>
      <c r="B49" s="7"/>
      <c r="C49" s="7"/>
      <c r="D49" s="7" t="s">
        <v>6</v>
      </c>
      <c r="E49" s="7"/>
      <c r="F49" s="7"/>
      <c r="G49" s="9"/>
      <c r="H49" s="9"/>
      <c r="I49" s="9"/>
      <c r="J49" s="9"/>
      <c r="K49" s="9"/>
      <c r="L49" s="9">
        <f>SUM(K50:K53)</f>
        <v>4839.6099999999997</v>
      </c>
    </row>
    <row r="50" spans="1:12" s="3" customFormat="1" ht="37.5" customHeight="1">
      <c r="A50" s="6" t="s">
        <v>164</v>
      </c>
      <c r="B50" s="6" t="s">
        <v>136</v>
      </c>
      <c r="C50" s="6" t="s">
        <v>66</v>
      </c>
      <c r="D50" s="6" t="s">
        <v>74</v>
      </c>
      <c r="E50" s="6" t="s">
        <v>100</v>
      </c>
      <c r="F50" s="1" t="s">
        <v>52</v>
      </c>
      <c r="G50" s="13">
        <v>35</v>
      </c>
      <c r="H50" s="13">
        <v>23.84</v>
      </c>
      <c r="I50" s="13">
        <v>78.819999999999993</v>
      </c>
      <c r="J50" s="13">
        <f t="shared" ref="J50:J53" si="28">H50+I50</f>
        <v>102.66</v>
      </c>
      <c r="K50" s="13">
        <f t="shared" ref="K50:K53" si="29">G50*J50</f>
        <v>3593.1</v>
      </c>
      <c r="L50" s="13"/>
    </row>
    <row r="51" spans="1:12" s="3" customFormat="1" ht="30" customHeight="1">
      <c r="A51" s="6" t="s">
        <v>0</v>
      </c>
      <c r="B51" s="6" t="s">
        <v>102</v>
      </c>
      <c r="C51" s="6" t="s">
        <v>66</v>
      </c>
      <c r="D51" s="6" t="s">
        <v>163</v>
      </c>
      <c r="E51" s="6" t="s">
        <v>161</v>
      </c>
      <c r="F51" s="1" t="s">
        <v>53</v>
      </c>
      <c r="G51" s="13">
        <v>5.25</v>
      </c>
      <c r="H51" s="13">
        <v>3.39</v>
      </c>
      <c r="I51" s="13">
        <v>102.01</v>
      </c>
      <c r="J51" s="13">
        <f t="shared" si="28"/>
        <v>105.4</v>
      </c>
      <c r="K51" s="13">
        <f t="shared" si="29"/>
        <v>553.35</v>
      </c>
      <c r="L51" s="13"/>
    </row>
    <row r="52" spans="1:12" s="3" customFormat="1" ht="52.5" customHeight="1">
      <c r="A52" s="6" t="s">
        <v>2</v>
      </c>
      <c r="B52" s="6" t="s">
        <v>114</v>
      </c>
      <c r="C52" s="6" t="s">
        <v>66</v>
      </c>
      <c r="D52" s="6" t="s">
        <v>41</v>
      </c>
      <c r="E52" s="6" t="s">
        <v>159</v>
      </c>
      <c r="F52" s="1" t="s">
        <v>25</v>
      </c>
      <c r="G52" s="13">
        <v>12</v>
      </c>
      <c r="H52" s="13">
        <v>10.79</v>
      </c>
      <c r="I52" s="13">
        <v>30.67</v>
      </c>
      <c r="J52" s="13">
        <f t="shared" si="28"/>
        <v>41.46</v>
      </c>
      <c r="K52" s="13">
        <f t="shared" si="29"/>
        <v>497.52</v>
      </c>
      <c r="L52" s="13"/>
    </row>
    <row r="53" spans="1:12" s="3" customFormat="1" ht="22.5" customHeight="1">
      <c r="A53" s="6" t="s">
        <v>3</v>
      </c>
      <c r="B53" s="6" t="s">
        <v>45</v>
      </c>
      <c r="C53" s="6" t="s">
        <v>66</v>
      </c>
      <c r="D53" s="6" t="s">
        <v>43</v>
      </c>
      <c r="E53" s="6" t="s">
        <v>62</v>
      </c>
      <c r="F53" s="1" t="s">
        <v>52</v>
      </c>
      <c r="G53" s="13">
        <v>73</v>
      </c>
      <c r="H53" s="13">
        <v>1.82</v>
      </c>
      <c r="I53" s="13">
        <v>0.86</v>
      </c>
      <c r="J53" s="13">
        <f t="shared" si="28"/>
        <v>2.68</v>
      </c>
      <c r="K53" s="13">
        <f t="shared" si="29"/>
        <v>195.64000000000001</v>
      </c>
      <c r="L53" s="13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5" t="s">
        <v>112</v>
      </c>
      <c r="K54" s="5"/>
      <c r="L54" s="15">
        <f>SUM(L6:L53)</f>
        <v>51598.4542</v>
      </c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65"/>
      <c r="K55" s="65"/>
      <c r="L55" s="8"/>
    </row>
    <row r="56" spans="1:12" ht="15" customHeight="1">
      <c r="A56" s="38"/>
      <c r="B56" s="39"/>
      <c r="C56" s="40" t="s">
        <v>172</v>
      </c>
      <c r="D56" s="41"/>
      <c r="E56" s="39"/>
      <c r="F56" s="42"/>
      <c r="G56" s="42"/>
      <c r="H56" s="43"/>
    </row>
    <row r="57" spans="1:12" ht="15" customHeight="1">
      <c r="A57" s="44" t="s">
        <v>173</v>
      </c>
      <c r="B57" s="45"/>
      <c r="C57" s="44" t="s">
        <v>174</v>
      </c>
      <c r="D57" s="46" t="s">
        <v>175</v>
      </c>
      <c r="E57" s="46" t="s">
        <v>176</v>
      </c>
      <c r="F57" s="42"/>
      <c r="G57" s="42"/>
      <c r="H57" s="43"/>
    </row>
    <row r="58" spans="1:12" ht="15" customHeight="1">
      <c r="A58" s="47">
        <v>1</v>
      </c>
      <c r="B58" s="48"/>
      <c r="C58" s="47" t="s">
        <v>177</v>
      </c>
      <c r="D58" s="49" t="s">
        <v>178</v>
      </c>
      <c r="E58" s="50">
        <v>4.68</v>
      </c>
      <c r="F58" s="42"/>
      <c r="G58" s="42"/>
      <c r="H58" s="43"/>
    </row>
    <row r="59" spans="1:12" ht="15" customHeight="1">
      <c r="A59" s="47">
        <v>2</v>
      </c>
      <c r="B59" s="48"/>
      <c r="C59" s="47" t="s">
        <v>179</v>
      </c>
      <c r="D59" s="49" t="s">
        <v>180</v>
      </c>
      <c r="E59" s="50">
        <v>0.4</v>
      </c>
      <c r="F59" s="42"/>
      <c r="G59" s="42"/>
      <c r="H59" s="43"/>
    </row>
    <row r="60" spans="1:12" ht="15" customHeight="1">
      <c r="A60" s="47">
        <v>3</v>
      </c>
      <c r="B60" s="48"/>
      <c r="C60" s="47" t="s">
        <v>181</v>
      </c>
      <c r="D60" s="49" t="s">
        <v>182</v>
      </c>
      <c r="E60" s="50">
        <v>1.27</v>
      </c>
      <c r="F60" s="42"/>
      <c r="G60" s="42"/>
      <c r="H60" s="43"/>
    </row>
    <row r="61" spans="1:12" ht="15" customHeight="1">
      <c r="A61" s="47">
        <v>4</v>
      </c>
      <c r="B61" s="48"/>
      <c r="C61" s="47" t="s">
        <v>183</v>
      </c>
      <c r="D61" s="49" t="s">
        <v>184</v>
      </c>
      <c r="E61" s="50">
        <v>0.4</v>
      </c>
      <c r="F61" s="42"/>
      <c r="G61" s="42"/>
      <c r="H61" s="43"/>
    </row>
    <row r="62" spans="1:12" ht="15" customHeight="1">
      <c r="A62" s="47">
        <v>5</v>
      </c>
      <c r="B62" s="48"/>
      <c r="C62" s="47" t="s">
        <v>185</v>
      </c>
      <c r="D62" s="49" t="s">
        <v>186</v>
      </c>
      <c r="E62" s="50">
        <v>1.23</v>
      </c>
      <c r="F62" s="42"/>
      <c r="G62" s="42"/>
      <c r="H62" s="43"/>
    </row>
    <row r="63" spans="1:12" ht="15" customHeight="1">
      <c r="A63" s="47">
        <v>6</v>
      </c>
      <c r="B63" s="48"/>
      <c r="C63" s="47" t="s">
        <v>187</v>
      </c>
      <c r="D63" s="49" t="s">
        <v>188</v>
      </c>
      <c r="E63" s="50">
        <v>7.4</v>
      </c>
      <c r="F63" s="42"/>
      <c r="G63" s="42"/>
      <c r="H63" s="43"/>
    </row>
    <row r="64" spans="1:12" ht="15" customHeight="1">
      <c r="A64" s="47">
        <v>7</v>
      </c>
      <c r="B64" s="48"/>
      <c r="C64" s="47" t="s">
        <v>189</v>
      </c>
      <c r="D64" s="61" t="s">
        <v>190</v>
      </c>
      <c r="E64" s="50">
        <v>3</v>
      </c>
      <c r="F64" s="42"/>
      <c r="G64" s="42"/>
      <c r="H64" s="43"/>
    </row>
    <row r="65" spans="1:12" ht="15" customHeight="1">
      <c r="A65" s="47">
        <v>8</v>
      </c>
      <c r="B65" s="48"/>
      <c r="C65" s="47" t="s">
        <v>191</v>
      </c>
      <c r="D65" s="62"/>
      <c r="E65" s="50">
        <v>0.65</v>
      </c>
      <c r="F65" s="42"/>
      <c r="G65" s="42"/>
      <c r="H65" s="43"/>
    </row>
    <row r="66" spans="1:12">
      <c r="A66" s="47">
        <v>9</v>
      </c>
      <c r="B66" s="48"/>
      <c r="C66" s="47" t="s">
        <v>192</v>
      </c>
      <c r="D66" s="63"/>
      <c r="E66" s="50">
        <v>3.5</v>
      </c>
      <c r="F66" s="42"/>
      <c r="G66" s="42"/>
      <c r="H66" s="43"/>
    </row>
    <row r="67" spans="1:12">
      <c r="A67" s="47"/>
      <c r="B67" s="48"/>
      <c r="C67" s="51" t="s">
        <v>170</v>
      </c>
      <c r="D67" s="52"/>
      <c r="E67" s="53">
        <f>((((1+(E58+E59+E60+E61)/100)*(1+E62/100)*(1+E63/100))/(1-(E64+E65+E66)/100))-1)*100</f>
        <v>24.996972374798034</v>
      </c>
      <c r="F67" s="42"/>
      <c r="G67" s="42"/>
      <c r="H67" s="43"/>
    </row>
    <row r="68" spans="1:12" ht="18" customHeight="1">
      <c r="A68" s="64" t="s">
        <v>193</v>
      </c>
      <c r="B68" s="64"/>
      <c r="C68" s="64"/>
      <c r="D68" s="64"/>
      <c r="E68" s="54"/>
      <c r="F68" s="42"/>
      <c r="G68" s="42"/>
      <c r="H68" s="42"/>
    </row>
    <row r="69" spans="1:12" ht="18" customHeight="1">
      <c r="A69" s="55"/>
      <c r="B69" s="55"/>
      <c r="C69" s="55"/>
      <c r="D69" s="55"/>
      <c r="E69" s="54"/>
      <c r="F69" s="42"/>
      <c r="G69" s="42"/>
      <c r="H69" s="42"/>
    </row>
    <row r="70" spans="1:12" ht="39.950000000000003" customHeight="1">
      <c r="A70" s="60" t="s">
        <v>85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</row>
  </sheetData>
  <mergeCells count="20">
    <mergeCell ref="A70:L70"/>
    <mergeCell ref="D64:D66"/>
    <mergeCell ref="A68:D68"/>
    <mergeCell ref="J55:K55"/>
    <mergeCell ref="A3:L3"/>
    <mergeCell ref="A4:A5"/>
    <mergeCell ref="B4:B5"/>
    <mergeCell ref="C4:C5"/>
    <mergeCell ref="D4:D5"/>
    <mergeCell ref="E4:E5"/>
    <mergeCell ref="F4:F5"/>
    <mergeCell ref="G4:G5"/>
    <mergeCell ref="H4:J4"/>
    <mergeCell ref="K4:L4"/>
    <mergeCell ref="A1:D1"/>
    <mergeCell ref="F1:G1"/>
    <mergeCell ref="H1:L1"/>
    <mergeCell ref="A2:D2"/>
    <mergeCell ref="F2:G2"/>
    <mergeCell ref="H2:L2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="115" zoomScaleNormal="100" zoomScaleSheetLayoutView="115" workbookViewId="0">
      <selection activeCell="B34" sqref="B34"/>
    </sheetView>
  </sheetViews>
  <sheetFormatPr defaultRowHeight="12.75"/>
  <cols>
    <col min="1" max="1" width="2.7109375" style="34" customWidth="1"/>
    <col min="2" max="2" width="26.85546875" style="35" customWidth="1"/>
    <col min="3" max="3" width="9" style="36" customWidth="1"/>
    <col min="4" max="4" width="10.7109375" style="29" customWidth="1"/>
    <col min="5" max="5" width="11.7109375" style="32" customWidth="1"/>
    <col min="6" max="6" width="11.5703125" style="32" bestFit="1" customWidth="1"/>
    <col min="7" max="16384" width="9.140625" style="32"/>
  </cols>
  <sheetData>
    <row r="1" spans="1:4" s="16" customFormat="1" ht="15.75" customHeight="1">
      <c r="A1" s="74" t="s">
        <v>166</v>
      </c>
      <c r="B1" s="75"/>
      <c r="C1" s="75"/>
      <c r="D1" s="76"/>
    </row>
    <row r="2" spans="1:4" s="16" customFormat="1" ht="15" customHeight="1">
      <c r="A2" s="77"/>
      <c r="B2" s="78"/>
      <c r="C2" s="78"/>
      <c r="D2" s="17"/>
    </row>
    <row r="3" spans="1:4" s="21" customFormat="1" ht="18" customHeight="1">
      <c r="A3" s="18" t="s">
        <v>167</v>
      </c>
      <c r="B3" s="19" t="s">
        <v>168</v>
      </c>
      <c r="C3" s="19" t="s">
        <v>169</v>
      </c>
      <c r="D3" s="20" t="s">
        <v>170</v>
      </c>
    </row>
    <row r="4" spans="1:4" s="23" customFormat="1" ht="17.25" customHeight="1">
      <c r="A4" s="79">
        <v>1</v>
      </c>
      <c r="B4" s="80" t="str">
        <f>ORÇAMENTO!D6</f>
        <v>SERVIÇOS PRELIMINARES</v>
      </c>
      <c r="C4" s="22">
        <v>1</v>
      </c>
      <c r="D4" s="22">
        <f>C4</f>
        <v>1</v>
      </c>
    </row>
    <row r="5" spans="1:4" s="23" customFormat="1" ht="18" customHeight="1">
      <c r="A5" s="79"/>
      <c r="B5" s="80"/>
      <c r="C5" s="24">
        <f>C4*$D$5</f>
        <v>7174.3390000000009</v>
      </c>
      <c r="D5" s="25">
        <f>ORÇAMENTO!L6</f>
        <v>7174.3390000000009</v>
      </c>
    </row>
    <row r="6" spans="1:4" s="23" customFormat="1" ht="14.25" customHeight="1">
      <c r="A6" s="79">
        <v>2</v>
      </c>
      <c r="B6" s="80" t="str">
        <f>ORÇAMENTO!D11</f>
        <v>DEMOLIÇÕES</v>
      </c>
      <c r="C6" s="22">
        <v>1</v>
      </c>
      <c r="D6" s="22">
        <f>C6</f>
        <v>1</v>
      </c>
    </row>
    <row r="7" spans="1:4" s="23" customFormat="1" ht="14.25" customHeight="1">
      <c r="A7" s="79"/>
      <c r="B7" s="80"/>
      <c r="C7" s="24">
        <f>C6*$D$7</f>
        <v>2279.6669999999999</v>
      </c>
      <c r="D7" s="25">
        <f>ORÇAMENTO!L11</f>
        <v>2279.6669999999999</v>
      </c>
    </row>
    <row r="8" spans="1:4" s="26" customFormat="1" ht="18" customHeight="1">
      <c r="A8" s="79">
        <v>3</v>
      </c>
      <c r="B8" s="80" t="str">
        <f>ORÇAMENTO!D19</f>
        <v>ESCADA</v>
      </c>
      <c r="C8" s="22">
        <v>1</v>
      </c>
      <c r="D8" s="22">
        <f>C8</f>
        <v>1</v>
      </c>
    </row>
    <row r="9" spans="1:4" s="26" customFormat="1" ht="16.5" customHeight="1">
      <c r="A9" s="79"/>
      <c r="B9" s="80"/>
      <c r="C9" s="24">
        <f>C8*$D$9</f>
        <v>16431.4512</v>
      </c>
      <c r="D9" s="25">
        <f>ORÇAMENTO!L19</f>
        <v>16431.4512</v>
      </c>
    </row>
    <row r="10" spans="1:4" s="26" customFormat="1" ht="16.5" customHeight="1">
      <c r="A10" s="79">
        <v>4</v>
      </c>
      <c r="B10" s="80" t="str">
        <f>ORÇAMENTO!D23</f>
        <v>GUARDA CORPO</v>
      </c>
      <c r="C10" s="22">
        <v>1</v>
      </c>
      <c r="D10" s="22">
        <f>C10</f>
        <v>1</v>
      </c>
    </row>
    <row r="11" spans="1:4" s="26" customFormat="1" ht="15.75" customHeight="1">
      <c r="A11" s="79"/>
      <c r="B11" s="80"/>
      <c r="C11" s="24">
        <f>C10*$D$11</f>
        <v>6153.3450000000003</v>
      </c>
      <c r="D11" s="25">
        <f>ORÇAMENTO!L23</f>
        <v>6153.3450000000003</v>
      </c>
    </row>
    <row r="12" spans="1:4" s="26" customFormat="1" ht="15" customHeight="1">
      <c r="A12" s="79">
        <v>5</v>
      </c>
      <c r="B12" s="80" t="str">
        <f>ORÇAMENTO!D25</f>
        <v>ESQUADRIAS</v>
      </c>
      <c r="C12" s="22">
        <v>1</v>
      </c>
      <c r="D12" s="22">
        <f>C12</f>
        <v>1</v>
      </c>
    </row>
    <row r="13" spans="1:4" s="26" customFormat="1" ht="15.75" customHeight="1">
      <c r="A13" s="79"/>
      <c r="B13" s="80"/>
      <c r="C13" s="24">
        <f>C12*$D$13</f>
        <v>7676.4869999999992</v>
      </c>
      <c r="D13" s="25">
        <f>ORÇAMENTO!L25</f>
        <v>7676.4869999999992</v>
      </c>
    </row>
    <row r="14" spans="1:4" s="26" customFormat="1" ht="15.75" customHeight="1">
      <c r="A14" s="79">
        <v>6</v>
      </c>
      <c r="B14" s="80" t="str">
        <f>ORÇAMENTO!D29</f>
        <v>REVESTIMENTOS</v>
      </c>
      <c r="C14" s="22">
        <v>1</v>
      </c>
      <c r="D14" s="22">
        <f>C14</f>
        <v>1</v>
      </c>
    </row>
    <row r="15" spans="1:4" s="26" customFormat="1" ht="15.75" customHeight="1">
      <c r="A15" s="79"/>
      <c r="B15" s="80"/>
      <c r="C15" s="24">
        <f>C14*$D$15</f>
        <v>382.65</v>
      </c>
      <c r="D15" s="25">
        <f>ORÇAMENTO!L29</f>
        <v>382.65</v>
      </c>
    </row>
    <row r="16" spans="1:4" s="26" customFormat="1" ht="14.25" customHeight="1">
      <c r="A16" s="79">
        <v>7</v>
      </c>
      <c r="B16" s="80" t="str">
        <f>ORÇAMENTO!D36</f>
        <v>PINTURA</v>
      </c>
      <c r="C16" s="22">
        <v>1</v>
      </c>
      <c r="D16" s="22">
        <f>C16</f>
        <v>1</v>
      </c>
    </row>
    <row r="17" spans="1:6" s="26" customFormat="1" ht="15.75" customHeight="1">
      <c r="A17" s="79"/>
      <c r="B17" s="80"/>
      <c r="C17" s="24">
        <f>C16*$D$17</f>
        <v>1162.56</v>
      </c>
      <c r="D17" s="25">
        <f>ORÇAMENTO!L36</f>
        <v>1162.56</v>
      </c>
    </row>
    <row r="18" spans="1:6" s="26" customFormat="1" ht="15" customHeight="1">
      <c r="A18" s="79">
        <v>8</v>
      </c>
      <c r="B18" s="80" t="str">
        <f>ORÇAMENTO!D44</f>
        <v>COBERTURA</v>
      </c>
      <c r="C18" s="22">
        <v>1</v>
      </c>
      <c r="D18" s="22">
        <f>C18</f>
        <v>1</v>
      </c>
    </row>
    <row r="19" spans="1:6" s="26" customFormat="1" ht="17.25" customHeight="1">
      <c r="A19" s="79"/>
      <c r="B19" s="80"/>
      <c r="C19" s="24">
        <f>C18*$D$19</f>
        <v>5498.3450000000003</v>
      </c>
      <c r="D19" s="25">
        <f>ORÇAMENTO!L44</f>
        <v>5498.3450000000003</v>
      </c>
    </row>
    <row r="20" spans="1:6" s="26" customFormat="1" ht="15" customHeight="1">
      <c r="A20" s="79">
        <v>9</v>
      </c>
      <c r="B20" s="80" t="str">
        <f>ORÇAMENTO!D49</f>
        <v>SERVIÇOS COMPLEMENTARES</v>
      </c>
      <c r="C20" s="22">
        <v>1</v>
      </c>
      <c r="D20" s="22">
        <f>C20</f>
        <v>1</v>
      </c>
    </row>
    <row r="21" spans="1:6" s="26" customFormat="1" ht="18" customHeight="1">
      <c r="A21" s="79"/>
      <c r="B21" s="80"/>
      <c r="C21" s="24">
        <f>C20*$D$21</f>
        <v>4839.6099999999997</v>
      </c>
      <c r="D21" s="25">
        <f>ORÇAMENTO!L49</f>
        <v>4839.6099999999997</v>
      </c>
    </row>
    <row r="22" spans="1:6" s="26" customFormat="1" ht="18" customHeight="1">
      <c r="A22" s="27"/>
      <c r="B22" s="27"/>
      <c r="C22" s="28">
        <f>C5+C7+C9+C11+C13+C15+C17+C19+C21</f>
        <v>51598.4542</v>
      </c>
      <c r="D22" s="28">
        <f>D5+D7+D9+D11+D13+D15+D17+D19+D21</f>
        <v>51598.4542</v>
      </c>
      <c r="E22" s="29"/>
    </row>
    <row r="23" spans="1:6">
      <c r="A23" s="81" t="s">
        <v>171</v>
      </c>
      <c r="B23" s="81"/>
      <c r="C23" s="30"/>
      <c r="D23" s="31">
        <f>C22</f>
        <v>51598.4542</v>
      </c>
      <c r="F23" s="33"/>
    </row>
    <row r="25" spans="1:6" ht="12.75" customHeight="1">
      <c r="D25" s="37"/>
    </row>
  </sheetData>
  <mergeCells count="21">
    <mergeCell ref="A20:A21"/>
    <mergeCell ref="B20:B21"/>
    <mergeCell ref="A23:B23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1:D1"/>
    <mergeCell ref="A2:C2"/>
    <mergeCell ref="A4:A5"/>
    <mergeCell ref="B4:B5"/>
    <mergeCell ref="A6:A7"/>
    <mergeCell ref="B6:B7"/>
  </mergeCells>
  <pageMargins left="1.299212598425197" right="0.59055118110236227" top="0.39370078740157483" bottom="0.39370078740157483" header="0.11811023622047245" footer="0.19685039370078741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pccli</dc:creator>
  <cp:lastModifiedBy>Manut</cp:lastModifiedBy>
  <cp:lastPrinted>2018-09-13T14:26:58Z</cp:lastPrinted>
  <dcterms:created xsi:type="dcterms:W3CDTF">2018-09-11T18:09:16Z</dcterms:created>
  <dcterms:modified xsi:type="dcterms:W3CDTF">2018-09-13T14:27:03Z</dcterms:modified>
</cp:coreProperties>
</file>